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m Practice Analytics P&amp;L (" sheetId="1" r:id="rId4"/>
    <sheet state="visible" name="P&amp;L Breakdown" sheetId="2" r:id="rId5"/>
    <sheet state="visible" name="Practice Analytics P&amp;L (TEMPLAT" sheetId="3" r:id="rId6"/>
  </sheets>
  <definedNames/>
  <calcPr/>
  <extLst>
    <ext uri="GoogleSheetsCustomDataVersion2">
      <go:sheetsCustomData xmlns:go="http://customooxmlschemas.google.com/" r:id="rId7" roundtripDataChecksum="oLyluiDMThdEGLIP8lhi9TKDxVmzHVub9G/677T3/fs="/>
    </ext>
  </extLst>
</workbook>
</file>

<file path=xl/sharedStrings.xml><?xml version="1.0" encoding="utf-8"?>
<sst xmlns="http://schemas.openxmlformats.org/spreadsheetml/2006/main" count="206" uniqueCount="109">
  <si>
    <t>[PRACTICE NAME] - P&amp;L</t>
  </si>
  <si>
    <t>DATE - DATE</t>
  </si>
  <si>
    <t>DO NOT CHANGE</t>
  </si>
  <si>
    <t>New Patients</t>
  </si>
  <si>
    <t>Associate Earnings</t>
  </si>
  <si>
    <t>Fixed/Variable Overhead %</t>
  </si>
  <si>
    <t>Net Production</t>
  </si>
  <si>
    <t>Owner Earnings</t>
  </si>
  <si>
    <t>Collections (on QB)</t>
  </si>
  <si>
    <t>Profit</t>
  </si>
  <si>
    <t>Total Overhead</t>
  </si>
  <si>
    <t>Debt Service</t>
  </si>
  <si>
    <t>Overhead %</t>
  </si>
  <si>
    <t>Available Funds</t>
  </si>
  <si>
    <t>Overhead Target</t>
  </si>
  <si>
    <t>"True" Overhead % - includes Doc Pay</t>
  </si>
  <si>
    <t>Hygiene Production</t>
  </si>
  <si>
    <t>EBITDA</t>
  </si>
  <si>
    <t>Expense Breakdown</t>
  </si>
  <si>
    <t>Practice Expense</t>
  </si>
  <si>
    <t>Expense %</t>
  </si>
  <si>
    <t>Industry Standard</t>
  </si>
  <si>
    <t>Variance % (+/-)</t>
  </si>
  <si>
    <t>Points</t>
  </si>
  <si>
    <t>PAYROLL EXPENSES: GOAL &lt; 25%</t>
  </si>
  <si>
    <t>Front/Back Earnings</t>
  </si>
  <si>
    <t>&lt;&lt;&lt;&lt;  Payroll Summary - Additional Filters - Wages</t>
  </si>
  <si>
    <t>Hygiene Earnings</t>
  </si>
  <si>
    <t>Payroll Taxes/Fees</t>
  </si>
  <si>
    <t>&lt;&lt;&lt; Payroll Summary - Employer Taxes</t>
  </si>
  <si>
    <t>Finge Benefits</t>
  </si>
  <si>
    <t>&lt;&lt;&lt; Employee Health Insurance+401k</t>
  </si>
  <si>
    <t>OnPay</t>
  </si>
  <si>
    <t>Contract Services (VA)</t>
  </si>
  <si>
    <t>Total Payroll</t>
  </si>
  <si>
    <t>FIXED/VARIABLE EXPENSES: GOAL &lt; 25%</t>
  </si>
  <si>
    <t>Lab</t>
  </si>
  <si>
    <t>Dental Supplies</t>
  </si>
  <si>
    <t>Ad/Promotion</t>
  </si>
  <si>
    <t>Comp/Internet</t>
  </si>
  <si>
    <t>Business License/Perm</t>
  </si>
  <si>
    <t>CE</t>
  </si>
  <si>
    <t>Contract Services</t>
  </si>
  <si>
    <t>Dues/Subscriptions</t>
  </si>
  <si>
    <t>Insurance Expense</t>
  </si>
  <si>
    <t>Meals/Entertainment</t>
  </si>
  <si>
    <t>Merchant Services</t>
  </si>
  <si>
    <t>Reconciliation Discrep</t>
  </si>
  <si>
    <t>Rent Expense</t>
  </si>
  <si>
    <t>Facility/Equipment</t>
  </si>
  <si>
    <t>Auto Expense</t>
  </si>
  <si>
    <t>Professional Fees</t>
  </si>
  <si>
    <t>Repairs/Maint</t>
  </si>
  <si>
    <t>Total F/V Expenses</t>
  </si>
  <si>
    <t>DOCTOR COMPENSATION: GOAL &lt; 30%</t>
  </si>
  <si>
    <t xml:space="preserve">Associate Earnings (35%) </t>
  </si>
  <si>
    <t>10**20%</t>
  </si>
  <si>
    <t>N/A</t>
  </si>
  <si>
    <t>No Points</t>
  </si>
  <si>
    <t>&lt;&lt;&lt;&lt;  Payroll Summary - Sort - Wages</t>
  </si>
  <si>
    <t>Owner Earnings (30%)</t>
  </si>
  <si>
    <t>&lt;&lt;&lt;&lt;  30% of Collections (normalized)</t>
  </si>
  <si>
    <t>Total Doctor Earnings</t>
  </si>
  <si>
    <t>Score</t>
  </si>
  <si>
    <t>&lt;0= Cruise Control</t>
  </si>
  <si>
    <t>0-2.5= Okay</t>
  </si>
  <si>
    <t>2.51-4.6= Getting By</t>
  </si>
  <si>
    <t>4.61-6.0= Improve</t>
  </si>
  <si>
    <t>&gt;6= Out of control</t>
  </si>
  <si>
    <t>Start Monthly Prod</t>
  </si>
  <si>
    <t>End Monthly Prod</t>
  </si>
  <si>
    <t>Monthly Coll.</t>
  </si>
  <si>
    <t>AR &gt; 30 Days</t>
  </si>
  <si>
    <t>&lt;&lt;&lt;&lt;  Total AR minus 0 to 30 AR</t>
  </si>
  <si>
    <t>Net NP</t>
  </si>
  <si>
    <t>Broken Appt #</t>
  </si>
  <si>
    <t>Hyg. Reappointment Rate</t>
  </si>
  <si>
    <t>(Total) Google Reviews</t>
  </si>
  <si>
    <t>MONTH / YEAR</t>
  </si>
  <si>
    <t>FFS Income</t>
  </si>
  <si>
    <t>Change #'s in this Column ALSO</t>
  </si>
  <si>
    <t>Payroll Expenses (Goal &lt; 30%)</t>
  </si>
  <si>
    <t>P&amp;L Itemization</t>
  </si>
  <si>
    <t>Goal</t>
  </si>
  <si>
    <t>Actual</t>
  </si>
  <si>
    <t xml:space="preserve">Hygiene </t>
  </si>
  <si>
    <t>Team Name</t>
  </si>
  <si>
    <t>Clinical/Front</t>
  </si>
  <si>
    <t>Payroll Tax</t>
  </si>
  <si>
    <t>Bonus/401k/Health, etc.</t>
  </si>
  <si>
    <t>Total</t>
  </si>
  <si>
    <t>Fixed/Variable Expenses (Goal &lt; 30%)</t>
  </si>
  <si>
    <t>Lab Fees</t>
  </si>
  <si>
    <t>Rent</t>
  </si>
  <si>
    <t>Marketing</t>
  </si>
  <si>
    <t>Insurance</t>
  </si>
  <si>
    <t>Phone/Internet/etc.</t>
  </si>
  <si>
    <t>Computer/Internet/Phone</t>
  </si>
  <si>
    <t>Office Equipment</t>
  </si>
  <si>
    <t>Misc</t>
  </si>
  <si>
    <t>Doctor Compensation (Goal &lt; 30%)</t>
  </si>
  <si>
    <t xml:space="preserve">Doctor Pay </t>
  </si>
  <si>
    <t>Brian (35% Coll.)</t>
  </si>
  <si>
    <t>Owner Profit (Goal &gt; 10%)</t>
  </si>
  <si>
    <t>Owner Pay</t>
  </si>
  <si>
    <t>Total Expenses</t>
  </si>
  <si>
    <t>Difference</t>
  </si>
  <si>
    <t>Collection</t>
  </si>
  <si>
    <t>Telephone/Internet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</si>
</sst>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%"/>
  </numFmts>
  <fonts count="18">
    <font>
      <sz val="10.0"/>
      <color rgb="FF000000"/>
      <name val="Arial"/>
      <scheme val="minor"/>
    </font>
    <font>
      <b/>
      <sz val="18.0"/>
      <color rgb="FFFFFFFF"/>
      <name val="Montserrat"/>
    </font>
    <font>
      <color theme="1"/>
      <name val="Open Sans"/>
    </font>
    <font>
      <b/>
      <sz val="16.0"/>
      <color rgb="FFFFFFFF"/>
      <name val="Montserrat"/>
    </font>
    <font>
      <b/>
      <sz val="8.0"/>
      <color theme="1"/>
      <name val="Montserrat"/>
    </font>
    <font>
      <b/>
      <sz val="8.0"/>
      <color rgb="FF000000"/>
      <name val="Montserrat"/>
    </font>
    <font>
      <color theme="1"/>
      <name val="Montserrat"/>
    </font>
    <font>
      <sz val="8.0"/>
      <color theme="1"/>
      <name val="Montserrat"/>
    </font>
    <font>
      <sz val="18.0"/>
      <color theme="1"/>
      <name val="Montserrat"/>
    </font>
    <font>
      <b/>
      <u/>
      <sz val="8.0"/>
      <color theme="1"/>
      <name val="Montserrat"/>
    </font>
    <font>
      <sz val="8.0"/>
      <color theme="1"/>
      <name val="Open Sans"/>
    </font>
    <font>
      <b/>
      <u/>
      <sz val="8.0"/>
      <color theme="1"/>
      <name val="Montserrat"/>
    </font>
    <font>
      <b/>
      <sz val="8.0"/>
      <color theme="1"/>
      <name val="Open Sans"/>
    </font>
    <font>
      <b/>
      <u/>
      <sz val="8.0"/>
      <color theme="1"/>
      <name val="Montserrat"/>
    </font>
    <font>
      <b/>
      <u/>
      <sz val="8.0"/>
      <color theme="1"/>
      <name val="Montserrat"/>
    </font>
    <font>
      <b/>
      <color theme="1"/>
      <name val="Montserrat"/>
    </font>
    <font>
      <b/>
      <u/>
      <sz val="8.0"/>
      <color theme="1"/>
      <name val="Montserrat"/>
    </font>
    <font>
      <sz val="18.0"/>
      <color theme="1"/>
      <name val="Open Sans"/>
    </font>
  </fonts>
  <fills count="10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2AF66B"/>
        <bgColor rgb="FF2AF66B"/>
      </patternFill>
    </fill>
    <fill>
      <patternFill patternType="solid">
        <fgColor rgb="FF15FFFF"/>
        <bgColor rgb="FF15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Alignment="1" applyFont="1">
      <alignment vertical="center"/>
    </xf>
    <xf borderId="0" fillId="2" fontId="3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3" fontId="4" numFmtId="0" xfId="0" applyAlignment="1" applyFill="1" applyFont="1">
      <alignment horizontal="center" vertical="center"/>
    </xf>
    <xf borderId="0" fillId="4" fontId="5" numFmtId="0" xfId="0" applyAlignment="1" applyFill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164" xfId="0" applyAlignment="1" applyFont="1" applyNumberFormat="1">
      <alignment horizontal="center" vertical="center"/>
    </xf>
    <xf borderId="0" fillId="0" fontId="4" numFmtId="0" xfId="0" applyAlignment="1" applyFont="1">
      <alignment horizontal="center"/>
    </xf>
    <xf borderId="0" fillId="0" fontId="7" numFmtId="0" xfId="0" applyAlignment="1" applyFont="1">
      <alignment horizontal="center" vertical="bottom"/>
    </xf>
    <xf borderId="0" fillId="0" fontId="7" numFmtId="0" xfId="0" applyAlignment="1" applyFont="1">
      <alignment horizontal="center"/>
    </xf>
    <xf borderId="0" fillId="0" fontId="7" numFmtId="164" xfId="0" applyAlignment="1" applyFont="1" applyNumberFormat="1">
      <alignment horizontal="center"/>
    </xf>
    <xf borderId="0" fillId="0" fontId="6" numFmtId="0" xfId="0" applyFont="1"/>
    <xf borderId="0" fillId="0" fontId="2" numFmtId="0" xfId="0" applyFont="1"/>
    <xf borderId="0" fillId="4" fontId="7" numFmtId="164" xfId="0" applyAlignment="1" applyFont="1" applyNumberFormat="1">
      <alignment horizontal="center"/>
    </xf>
    <xf borderId="0" fillId="3" fontId="4" numFmtId="0" xfId="0" applyAlignment="1" applyFont="1">
      <alignment horizontal="center"/>
    </xf>
    <xf borderId="0" fillId="0" fontId="7" numFmtId="164" xfId="0" applyAlignment="1" applyFont="1" applyNumberFormat="1">
      <alignment horizontal="center" vertical="bottom"/>
    </xf>
    <xf borderId="0" fillId="4" fontId="7" numFmtId="10" xfId="0" applyAlignment="1" applyFont="1" applyNumberFormat="1">
      <alignment horizontal="center"/>
    </xf>
    <xf borderId="0" fillId="3" fontId="8" numFmtId="9" xfId="0" applyAlignment="1" applyFont="1" applyNumberFormat="1">
      <alignment horizontal="center"/>
    </xf>
    <xf borderId="0" fillId="3" fontId="4" numFmtId="0" xfId="0" applyAlignment="1" applyFont="1">
      <alignment horizontal="center" shrinkToFit="0" vertical="bottom" wrapText="0"/>
    </xf>
    <xf borderId="0" fillId="3" fontId="8" numFmtId="9" xfId="0" applyAlignment="1" applyFont="1" applyNumberFormat="1">
      <alignment horizontal="center" vertical="bottom"/>
    </xf>
    <xf borderId="0" fillId="3" fontId="8" numFmtId="0" xfId="0" applyAlignment="1" applyFont="1">
      <alignment horizontal="center" vertical="bottom"/>
    </xf>
    <xf borderId="0" fillId="5" fontId="7" numFmtId="0" xfId="0" applyAlignment="1" applyFill="1" applyFont="1">
      <alignment horizontal="center"/>
    </xf>
    <xf borderId="0" fillId="6" fontId="7" numFmtId="0" xfId="0" applyAlignment="1" applyFill="1" applyFont="1">
      <alignment horizontal="center"/>
    </xf>
    <xf borderId="0" fillId="6" fontId="9" numFmtId="0" xfId="0" applyAlignment="1" applyFont="1">
      <alignment horizontal="center"/>
    </xf>
    <xf borderId="0" fillId="0" fontId="10" numFmtId="164" xfId="0" applyAlignment="1" applyFont="1" applyNumberFormat="1">
      <alignment horizontal="center"/>
    </xf>
    <xf borderId="0" fillId="7" fontId="11" numFmtId="0" xfId="0" applyAlignment="1" applyFill="1" applyFont="1">
      <alignment horizontal="center"/>
    </xf>
    <xf borderId="0" fillId="0" fontId="7" numFmtId="10" xfId="0" applyAlignment="1" applyFont="1" applyNumberFormat="1">
      <alignment horizontal="center"/>
    </xf>
    <xf borderId="0" fillId="0" fontId="7" numFmtId="2" xfId="0" applyAlignment="1" applyFont="1" applyNumberFormat="1">
      <alignment horizontal="center"/>
    </xf>
    <xf borderId="0" fillId="3" fontId="7" numFmtId="0" xfId="0" applyAlignment="1" applyFont="1">
      <alignment horizontal="left"/>
    </xf>
    <xf borderId="0" fillId="6" fontId="7" numFmtId="10" xfId="0" applyAlignment="1" applyFont="1" applyNumberFormat="1">
      <alignment horizontal="center"/>
    </xf>
    <xf borderId="0" fillId="6" fontId="8" numFmtId="9" xfId="0" applyAlignment="1" applyFont="1" applyNumberFormat="1">
      <alignment horizontal="center"/>
    </xf>
    <xf borderId="0" fillId="5" fontId="7" numFmtId="10" xfId="0" applyAlignment="1" applyFont="1" applyNumberFormat="1">
      <alignment horizontal="center"/>
    </xf>
    <xf borderId="0" fillId="4" fontId="4" numFmtId="0" xfId="0" applyAlignment="1" applyFont="1">
      <alignment horizontal="center"/>
    </xf>
    <xf borderId="0" fillId="4" fontId="4" numFmtId="10" xfId="0" applyAlignment="1" applyFont="1" applyNumberFormat="1">
      <alignment horizontal="center"/>
    </xf>
    <xf borderId="0" fillId="4" fontId="7" numFmtId="2" xfId="0" applyAlignment="1" applyFont="1" applyNumberFormat="1">
      <alignment horizontal="center"/>
    </xf>
    <xf borderId="0" fillId="6" fontId="7" numFmtId="2" xfId="0" applyAlignment="1" applyFont="1" applyNumberFormat="1">
      <alignment horizontal="center"/>
    </xf>
    <xf borderId="0" fillId="6" fontId="4" numFmtId="0" xfId="0" applyAlignment="1" applyFont="1">
      <alignment horizontal="center"/>
    </xf>
    <xf borderId="0" fillId="0" fontId="4" numFmtId="10" xfId="0" applyAlignment="1" applyFont="1" applyNumberFormat="1">
      <alignment horizontal="center"/>
    </xf>
    <xf borderId="0" fillId="6" fontId="8" numFmtId="9" xfId="0" applyAlignment="1" applyFont="1" applyNumberFormat="1">
      <alignment horizontal="left"/>
    </xf>
    <xf borderId="0" fillId="0" fontId="7" numFmtId="0" xfId="0" applyAlignment="1" applyFont="1">
      <alignment horizontal="left"/>
    </xf>
    <xf borderId="0" fillId="0" fontId="4" numFmtId="2" xfId="0" applyAlignment="1" applyFont="1" applyNumberFormat="1">
      <alignment horizontal="center"/>
    </xf>
    <xf borderId="0" fillId="0" fontId="7" numFmtId="0" xfId="0" applyFont="1"/>
    <xf borderId="0" fillId="0" fontId="4" numFmtId="0" xfId="0" applyAlignment="1" applyFont="1">
      <alignment horizontal="center" vertical="bottom"/>
    </xf>
    <xf borderId="0" fillId="4" fontId="7" numFmtId="9" xfId="0" applyAlignment="1" applyFont="1" applyNumberFormat="1">
      <alignment horizontal="center"/>
    </xf>
    <xf borderId="0" fillId="0" fontId="7" numFmtId="9" xfId="0" applyAlignment="1" applyFont="1" applyNumberFormat="1">
      <alignment horizontal="center"/>
    </xf>
    <xf borderId="0" fillId="0" fontId="12" numFmtId="0" xfId="0" applyAlignment="1" applyFont="1">
      <alignment horizontal="center" vertical="bottom"/>
    </xf>
    <xf borderId="0" fillId="0" fontId="10" numFmtId="0" xfId="0" applyAlignment="1" applyFont="1">
      <alignment horizontal="center"/>
    </xf>
    <xf borderId="0" fillId="0" fontId="10" numFmtId="0" xfId="0" applyFont="1"/>
    <xf borderId="0" fillId="8" fontId="4" numFmtId="0" xfId="0" applyAlignment="1" applyFill="1" applyFont="1">
      <alignment horizontal="center" vertical="center"/>
    </xf>
    <xf borderId="0" fillId="3" fontId="7" numFmtId="164" xfId="0" applyFont="1" applyNumberFormat="1"/>
    <xf borderId="0" fillId="3" fontId="7" numFmtId="0" xfId="0" applyAlignment="1" applyFont="1">
      <alignment horizontal="center"/>
    </xf>
    <xf borderId="0" fillId="9" fontId="4" numFmtId="0" xfId="0" applyAlignment="1" applyFill="1" applyFont="1">
      <alignment horizontal="center"/>
    </xf>
    <xf borderId="0" fillId="0" fontId="6" numFmtId="0" xfId="0" applyAlignment="1" applyFont="1">
      <alignment horizontal="center"/>
    </xf>
    <xf borderId="0" fillId="0" fontId="13" numFmtId="0" xfId="0" applyAlignment="1" applyFont="1">
      <alignment horizontal="center"/>
    </xf>
    <xf borderId="0" fillId="0" fontId="14" numFmtId="10" xfId="0" applyAlignment="1" applyFont="1" applyNumberFormat="1">
      <alignment horizontal="center"/>
    </xf>
    <xf borderId="0" fillId="0" fontId="4" numFmtId="0" xfId="0" applyAlignment="1" applyFont="1">
      <alignment horizontal="left"/>
    </xf>
    <xf borderId="0" fillId="0" fontId="7" numFmtId="165" xfId="0" applyAlignment="1" applyFont="1" applyNumberFormat="1">
      <alignment horizontal="center"/>
    </xf>
    <xf borderId="0" fillId="0" fontId="6" numFmtId="165" xfId="0" applyAlignment="1" applyFont="1" applyNumberFormat="1">
      <alignment horizontal="center"/>
    </xf>
    <xf borderId="0" fillId="0" fontId="15" numFmtId="0" xfId="0" applyAlignment="1" applyFont="1">
      <alignment horizontal="center"/>
    </xf>
    <xf borderId="0" fillId="9" fontId="16" numFmtId="0" xfId="0" applyAlignment="1" applyFont="1">
      <alignment horizontal="center"/>
    </xf>
    <xf borderId="0" fillId="0" fontId="6" numFmtId="10" xfId="0" applyFont="1" applyNumberFormat="1"/>
    <xf borderId="0" fillId="9" fontId="6" numFmtId="0" xfId="0" applyFont="1"/>
    <xf borderId="0" fillId="0" fontId="6" numFmtId="164" xfId="0" applyFont="1" applyNumberFormat="1"/>
    <xf borderId="0" fillId="4" fontId="7" numFmtId="165" xfId="0" applyAlignment="1" applyFont="1" applyNumberFormat="1">
      <alignment horizontal="center"/>
    </xf>
    <xf borderId="0" fillId="4" fontId="7" numFmtId="164" xfId="0" applyFont="1" applyNumberFormat="1"/>
    <xf borderId="0" fillId="0" fontId="7" numFmtId="10" xfId="0" applyFont="1" applyNumberFormat="1"/>
    <xf borderId="0" fillId="0" fontId="10" numFmtId="10" xfId="0" applyFont="1" applyNumberFormat="1"/>
    <xf borderId="0" fillId="0" fontId="2" numFmtId="10" xfId="0" applyFont="1" applyNumberFormat="1"/>
    <xf borderId="0" fillId="7" fontId="4" numFmtId="0" xfId="0" applyAlignment="1" applyFont="1">
      <alignment horizontal="center"/>
    </xf>
    <xf borderId="0" fillId="7" fontId="8" numFmtId="9" xfId="0" applyAlignment="1" applyFont="1" applyNumberFormat="1">
      <alignment horizontal="center"/>
    </xf>
    <xf borderId="0" fillId="6" fontId="17" numFmtId="9" xfId="0" applyAlignment="1" applyFont="1" applyNumberFormat="1">
      <alignment horizontal="center"/>
    </xf>
    <xf borderId="0" fillId="4" fontId="4" numFmtId="2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352425</xdr:colOff>
      <xdr:row>0</xdr:row>
      <xdr:rowOff>114300</xdr:rowOff>
    </xdr:from>
    <xdr:ext cx="240982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828675</xdr:colOff>
      <xdr:row>0</xdr:row>
      <xdr:rowOff>476250</xdr:rowOff>
    </xdr:from>
    <xdr:ext cx="1447800" cy="1905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7.75"/>
    <col customWidth="1" min="2" max="2" width="12.63"/>
    <col customWidth="1" min="3" max="3" width="13.88"/>
    <col customWidth="1" min="4" max="4" width="13.5"/>
    <col customWidth="1" min="5" max="6" width="12.63"/>
    <col customWidth="1" min="7" max="7" width="18.63"/>
  </cols>
  <sheetData>
    <row r="1" ht="58.5" customHeight="1">
      <c r="A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H3" s="2"/>
      <c r="I3" s="2"/>
      <c r="J3" s="2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5" t="s">
        <v>1</v>
      </c>
      <c r="G4" s="6" t="s">
        <v>2</v>
      </c>
      <c r="H4" s="7"/>
      <c r="I4" s="7"/>
      <c r="J4" s="7"/>
      <c r="K4" s="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9"/>
      <c r="B5" s="10"/>
      <c r="C5" s="11"/>
      <c r="D5" s="9"/>
      <c r="E5" s="12"/>
      <c r="F5" s="11"/>
      <c r="G5" s="9"/>
      <c r="H5" s="13"/>
      <c r="I5" s="11"/>
      <c r="J5" s="11"/>
      <c r="K5" s="1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75" customHeight="1">
      <c r="A6" s="9" t="s">
        <v>3</v>
      </c>
      <c r="B6" s="10">
        <v>10.0</v>
      </c>
      <c r="C6" s="11"/>
      <c r="D6" s="9" t="s">
        <v>4</v>
      </c>
      <c r="E6" s="15">
        <f t="shared" ref="E6:E7" si="1">B49</f>
        <v>100000</v>
      </c>
      <c r="F6" s="11"/>
      <c r="G6" s="16" t="s">
        <v>5</v>
      </c>
      <c r="H6" s="13"/>
      <c r="I6" s="11"/>
      <c r="J6" s="11"/>
      <c r="K6" s="1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75" customHeight="1">
      <c r="A7" s="9" t="s">
        <v>6</v>
      </c>
      <c r="B7" s="17">
        <v>1000000.0</v>
      </c>
      <c r="C7" s="11"/>
      <c r="D7" s="9" t="s">
        <v>7</v>
      </c>
      <c r="E7" s="15">
        <f t="shared" si="1"/>
        <v>100000</v>
      </c>
      <c r="F7" s="11"/>
      <c r="G7" s="13"/>
      <c r="H7" s="11"/>
      <c r="I7" s="11"/>
      <c r="J7" s="11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75" customHeight="1">
      <c r="A8" s="9" t="s">
        <v>8</v>
      </c>
      <c r="B8" s="17">
        <v>1000000.0</v>
      </c>
      <c r="C8" s="18">
        <f>B8/B7</f>
        <v>1</v>
      </c>
      <c r="D8" s="9" t="s">
        <v>9</v>
      </c>
      <c r="E8" s="15">
        <f>B8-(B9+E6+E7)</f>
        <v>726000</v>
      </c>
      <c r="F8" s="13"/>
      <c r="G8" s="19">
        <f>B10</f>
        <v>0.074</v>
      </c>
      <c r="H8" s="13"/>
      <c r="I8" s="11"/>
      <c r="J8" s="11"/>
      <c r="K8" s="12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75" customHeight="1">
      <c r="A9" s="9" t="s">
        <v>10</v>
      </c>
      <c r="B9" s="15">
        <f>SUM(B25,B28:B29,B30:B41)</f>
        <v>74000</v>
      </c>
      <c r="C9" s="11"/>
      <c r="D9" s="9" t="s">
        <v>11</v>
      </c>
      <c r="E9" s="12"/>
      <c r="F9" s="11"/>
      <c r="H9" s="11"/>
      <c r="I9" s="11"/>
      <c r="J9" s="11"/>
      <c r="K9" s="12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75" customHeight="1">
      <c r="A10" s="9" t="s">
        <v>12</v>
      </c>
      <c r="B10" s="18">
        <f>B9/B8</f>
        <v>0.074</v>
      </c>
      <c r="C10" s="11"/>
      <c r="D10" s="9" t="s">
        <v>13</v>
      </c>
      <c r="E10" s="15">
        <f>MINUS(E8,E9)</f>
        <v>726000</v>
      </c>
      <c r="F10" s="11"/>
      <c r="G10" s="13"/>
      <c r="H10" s="11"/>
      <c r="I10" s="11"/>
      <c r="J10" s="11"/>
      <c r="K10" s="12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75" customHeight="1">
      <c r="A11" s="9" t="s">
        <v>14</v>
      </c>
      <c r="B11" s="18">
        <v>0.5</v>
      </c>
      <c r="C11" s="11"/>
      <c r="D11" s="9"/>
      <c r="E11" s="11"/>
      <c r="F11" s="11"/>
      <c r="G11" s="20" t="s">
        <v>15</v>
      </c>
      <c r="I11" s="11"/>
      <c r="J11" s="11"/>
      <c r="K11" s="12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75" customHeight="1">
      <c r="A12" s="9" t="s">
        <v>16</v>
      </c>
      <c r="B12" s="12">
        <v>1000000.0</v>
      </c>
      <c r="C12" s="18">
        <f>B12/B7</f>
        <v>1</v>
      </c>
      <c r="D12" s="9" t="s">
        <v>17</v>
      </c>
      <c r="E12" s="15">
        <f>SUM(E7,E8)</f>
        <v>826000</v>
      </c>
      <c r="F12" s="11"/>
      <c r="G12" s="21">
        <f>SUM(G8,C52)</f>
        <v>0.274</v>
      </c>
      <c r="H12" s="22"/>
      <c r="I12" s="11"/>
      <c r="J12" s="23"/>
      <c r="K12" s="12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5.75" customHeight="1">
      <c r="A13" s="24"/>
      <c r="B13" s="24"/>
      <c r="C13" s="24"/>
      <c r="D13" s="24"/>
      <c r="E13" s="24"/>
      <c r="F13" s="24"/>
      <c r="I13" s="11"/>
      <c r="J13" s="23"/>
      <c r="K13" s="12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5.75" customHeight="1">
      <c r="A14" s="25"/>
      <c r="B14" s="25"/>
      <c r="C14" s="25"/>
      <c r="D14" s="25"/>
      <c r="E14" s="25"/>
      <c r="F14" s="25"/>
      <c r="G14" s="24"/>
      <c r="H14" s="11"/>
      <c r="I14" s="11"/>
      <c r="J14" s="23"/>
      <c r="K14" s="12"/>
      <c r="L14" s="26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75" customHeight="1">
      <c r="A15" s="27" t="s">
        <v>18</v>
      </c>
      <c r="B15" s="27" t="s">
        <v>19</v>
      </c>
      <c r="C15" s="27" t="s">
        <v>20</v>
      </c>
      <c r="D15" s="27" t="s">
        <v>21</v>
      </c>
      <c r="E15" s="27" t="s">
        <v>22</v>
      </c>
      <c r="F15" s="27" t="s">
        <v>23</v>
      </c>
      <c r="G15" s="24"/>
      <c r="H15" s="11"/>
      <c r="I15" s="11"/>
      <c r="J15" s="23"/>
      <c r="K15" s="12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>
      <c r="A16" s="9"/>
      <c r="B16" s="9"/>
      <c r="C16" s="9"/>
      <c r="D16" s="9"/>
      <c r="E16" s="9"/>
      <c r="F16" s="9"/>
      <c r="G16" s="11"/>
      <c r="H16" s="11"/>
      <c r="I16" s="11"/>
      <c r="J16" s="23"/>
      <c r="K16" s="12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>
      <c r="A17" s="16" t="s">
        <v>24</v>
      </c>
      <c r="G17" s="11"/>
      <c r="H17" s="11"/>
      <c r="I17" s="11"/>
      <c r="J17" s="23"/>
      <c r="K17" s="12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75" customHeight="1">
      <c r="A18" s="9" t="s">
        <v>25</v>
      </c>
      <c r="B18" s="12">
        <v>10000.0</v>
      </c>
      <c r="C18" s="28">
        <f>B18/B8</f>
        <v>0.01</v>
      </c>
      <c r="D18" s="28">
        <v>0.11</v>
      </c>
      <c r="E18" s="28">
        <f t="shared" ref="E18:E23" si="2">MINUS(C18,D18)</f>
        <v>-0.1</v>
      </c>
      <c r="F18" s="29">
        <f t="shared" ref="F18:F23" si="3">E18*100</f>
        <v>-10</v>
      </c>
      <c r="G18" s="30" t="s">
        <v>26</v>
      </c>
      <c r="J18" s="11"/>
      <c r="K18" s="12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75" customHeight="1">
      <c r="A19" s="9" t="s">
        <v>27</v>
      </c>
      <c r="B19" s="12">
        <v>10000.0</v>
      </c>
      <c r="C19" s="28">
        <f>B19/B8</f>
        <v>0.01</v>
      </c>
      <c r="D19" s="28">
        <v>0.08</v>
      </c>
      <c r="E19" s="28">
        <f t="shared" si="2"/>
        <v>-0.07</v>
      </c>
      <c r="F19" s="29">
        <f t="shared" si="3"/>
        <v>-7</v>
      </c>
      <c r="G19" s="30" t="s">
        <v>26</v>
      </c>
      <c r="J19" s="11"/>
      <c r="K19" s="12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75" customHeight="1">
      <c r="A20" s="9" t="s">
        <v>28</v>
      </c>
      <c r="B20" s="12">
        <v>10000.0</v>
      </c>
      <c r="C20" s="31">
        <f>B20/B8</f>
        <v>0.01</v>
      </c>
      <c r="D20" s="28">
        <v>0.02</v>
      </c>
      <c r="E20" s="28">
        <f t="shared" si="2"/>
        <v>-0.01</v>
      </c>
      <c r="F20" s="29">
        <f t="shared" si="3"/>
        <v>-1</v>
      </c>
      <c r="G20" s="30" t="s">
        <v>29</v>
      </c>
      <c r="J20" s="12"/>
      <c r="K20" s="12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9" t="s">
        <v>30</v>
      </c>
      <c r="B21" s="12">
        <v>10000.0</v>
      </c>
      <c r="C21" s="28">
        <f>B21/B8</f>
        <v>0.01</v>
      </c>
      <c r="D21" s="28">
        <v>0.03</v>
      </c>
      <c r="E21" s="28">
        <f t="shared" si="2"/>
        <v>-0.02</v>
      </c>
      <c r="F21" s="29">
        <f t="shared" si="3"/>
        <v>-2</v>
      </c>
      <c r="G21" s="30" t="s">
        <v>31</v>
      </c>
      <c r="J21" s="11"/>
      <c r="K21" s="11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9" t="s">
        <v>32</v>
      </c>
      <c r="B22" s="12">
        <v>10000.0</v>
      </c>
      <c r="C22" s="28">
        <f>B22/B8</f>
        <v>0.01</v>
      </c>
      <c r="D22" s="28">
        <v>4.0E-4</v>
      </c>
      <c r="E22" s="28">
        <f t="shared" si="2"/>
        <v>0.0096</v>
      </c>
      <c r="F22" s="29">
        <f t="shared" si="3"/>
        <v>0.96</v>
      </c>
      <c r="G22" s="32"/>
      <c r="H22" s="11"/>
      <c r="I22" s="11"/>
      <c r="J22" s="11"/>
      <c r="K22" s="1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9" t="s">
        <v>33</v>
      </c>
      <c r="B23" s="12">
        <v>10000.0</v>
      </c>
      <c r="C23" s="33">
        <f>B23/B8</f>
        <v>0.01</v>
      </c>
      <c r="D23" s="28">
        <f>C23</f>
        <v>0.01</v>
      </c>
      <c r="E23" s="28">
        <f t="shared" si="2"/>
        <v>0</v>
      </c>
      <c r="F23" s="11">
        <f t="shared" si="3"/>
        <v>0</v>
      </c>
      <c r="G23" s="32"/>
      <c r="H23" s="11"/>
      <c r="I23" s="11"/>
      <c r="J23" s="11"/>
      <c r="K23" s="1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13"/>
      <c r="B24" s="13"/>
      <c r="C24" s="13"/>
      <c r="D24" s="13"/>
      <c r="E24" s="13"/>
      <c r="F24" s="13"/>
      <c r="G24" s="32"/>
      <c r="H24" s="11"/>
      <c r="I24" s="11"/>
      <c r="J24" s="11"/>
      <c r="K24" s="11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34" t="s">
        <v>34</v>
      </c>
      <c r="B25" s="15">
        <f>SUM(B18:B23)</f>
        <v>60000</v>
      </c>
      <c r="C25" s="35">
        <f>B25/B8</f>
        <v>0.06</v>
      </c>
      <c r="D25" s="18">
        <f>SUM(D18:D23)</f>
        <v>0.2504</v>
      </c>
      <c r="E25" s="18">
        <f>MINUS(C25,D25)</f>
        <v>-0.1904</v>
      </c>
      <c r="F25" s="36">
        <f>E25*100</f>
        <v>-19.04</v>
      </c>
      <c r="G25" s="32"/>
      <c r="H25" s="11"/>
      <c r="I25" s="11"/>
      <c r="J25" s="11"/>
      <c r="K25" s="11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9"/>
      <c r="B26" s="9"/>
      <c r="C26" s="9"/>
      <c r="D26" s="9"/>
      <c r="E26" s="9"/>
      <c r="F26" s="9"/>
      <c r="G26" s="11"/>
      <c r="H26" s="11"/>
      <c r="I26" s="11"/>
      <c r="J26" s="11"/>
      <c r="K26" s="11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16" t="s">
        <v>35</v>
      </c>
      <c r="G27" s="11"/>
      <c r="H27" s="11"/>
      <c r="I27" s="11"/>
      <c r="J27" s="11"/>
      <c r="K27" s="11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9" t="s">
        <v>36</v>
      </c>
      <c r="B28" s="12">
        <v>1000.0</v>
      </c>
      <c r="C28" s="33">
        <f>B28/B8</f>
        <v>0.001</v>
      </c>
      <c r="D28" s="28">
        <v>0.06</v>
      </c>
      <c r="E28" s="28">
        <f t="shared" ref="E28:E44" si="4">MINUS(C28,D28)</f>
        <v>-0.059</v>
      </c>
      <c r="F28" s="29">
        <f t="shared" ref="F28:F44" si="5">E28*100</f>
        <v>-5.9</v>
      </c>
      <c r="G28" s="11"/>
      <c r="H28" s="11"/>
      <c r="I28" s="11"/>
      <c r="J28" s="11"/>
      <c r="K28" s="11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9" t="s">
        <v>37</v>
      </c>
      <c r="B29" s="12">
        <v>1000.0</v>
      </c>
      <c r="C29" s="33">
        <f>B29/B8</f>
        <v>0.001</v>
      </c>
      <c r="D29" s="28">
        <v>0.04</v>
      </c>
      <c r="E29" s="28">
        <f t="shared" si="4"/>
        <v>-0.039</v>
      </c>
      <c r="F29" s="37">
        <f t="shared" si="5"/>
        <v>-3.9</v>
      </c>
      <c r="G29" s="38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9" t="s">
        <v>38</v>
      </c>
      <c r="B30" s="12">
        <v>1000.0</v>
      </c>
      <c r="C30" s="33">
        <f>B30/B8</f>
        <v>0.001</v>
      </c>
      <c r="D30" s="28">
        <v>0.035</v>
      </c>
      <c r="E30" s="28">
        <f t="shared" si="4"/>
        <v>-0.034</v>
      </c>
      <c r="F30" s="37">
        <f t="shared" si="5"/>
        <v>-3.4</v>
      </c>
      <c r="G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9" t="s">
        <v>39</v>
      </c>
      <c r="B31" s="12">
        <v>1000.0</v>
      </c>
      <c r="C31" s="33">
        <f>B31/B8</f>
        <v>0.001</v>
      </c>
      <c r="D31" s="28">
        <v>0.01</v>
      </c>
      <c r="E31" s="28">
        <f t="shared" si="4"/>
        <v>-0.009</v>
      </c>
      <c r="F31" s="37">
        <f t="shared" si="5"/>
        <v>-0.9</v>
      </c>
      <c r="G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9" t="s">
        <v>40</v>
      </c>
      <c r="B32" s="12">
        <v>1000.0</v>
      </c>
      <c r="C32" s="33">
        <f>B32/B8</f>
        <v>0.001</v>
      </c>
      <c r="D32" s="28">
        <v>0.01</v>
      </c>
      <c r="E32" s="28">
        <f t="shared" si="4"/>
        <v>-0.009</v>
      </c>
      <c r="F32" s="29">
        <f t="shared" si="5"/>
        <v>-0.9</v>
      </c>
      <c r="G32" s="11"/>
      <c r="H32" s="11"/>
      <c r="I32" s="11"/>
      <c r="J32" s="11"/>
      <c r="K32" s="11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9" t="s">
        <v>41</v>
      </c>
      <c r="B33" s="12">
        <v>1000.0</v>
      </c>
      <c r="C33" s="33">
        <f>B33/B8</f>
        <v>0.001</v>
      </c>
      <c r="D33" s="28">
        <v>0.005</v>
      </c>
      <c r="E33" s="28">
        <f t="shared" si="4"/>
        <v>-0.004</v>
      </c>
      <c r="F33" s="29">
        <f t="shared" si="5"/>
        <v>-0.4</v>
      </c>
      <c r="G33" s="11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9" t="s">
        <v>42</v>
      </c>
      <c r="B34" s="12">
        <v>1000.0</v>
      </c>
      <c r="C34" s="33">
        <f>B34/B8</f>
        <v>0.001</v>
      </c>
      <c r="D34" s="28">
        <v>0.005</v>
      </c>
      <c r="E34" s="28">
        <f t="shared" si="4"/>
        <v>-0.004</v>
      </c>
      <c r="F34" s="29">
        <f t="shared" si="5"/>
        <v>-0.4</v>
      </c>
      <c r="G34" s="11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9" t="s">
        <v>43</v>
      </c>
      <c r="B35" s="12">
        <v>1000.0</v>
      </c>
      <c r="C35" s="28">
        <f>B35/B8</f>
        <v>0.001</v>
      </c>
      <c r="D35" s="28">
        <v>5.0E-4</v>
      </c>
      <c r="E35" s="28">
        <f t="shared" si="4"/>
        <v>0.0005</v>
      </c>
      <c r="F35" s="29">
        <f t="shared" si="5"/>
        <v>0.05</v>
      </c>
      <c r="G35" s="11"/>
      <c r="H35" s="11"/>
      <c r="I35" s="11"/>
      <c r="J35" s="11"/>
      <c r="K35" s="1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9" t="s">
        <v>44</v>
      </c>
      <c r="B36" s="12">
        <v>1000.0</v>
      </c>
      <c r="C36" s="28">
        <f>B36/B8</f>
        <v>0.001</v>
      </c>
      <c r="D36" s="28">
        <v>0.006</v>
      </c>
      <c r="E36" s="28">
        <f t="shared" si="4"/>
        <v>-0.005</v>
      </c>
      <c r="F36" s="37">
        <f t="shared" si="5"/>
        <v>-0.5</v>
      </c>
      <c r="G36" s="11"/>
      <c r="H36" s="11"/>
      <c r="I36" s="11"/>
      <c r="J36" s="11"/>
      <c r="K36" s="11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9" t="s">
        <v>45</v>
      </c>
      <c r="B37" s="12">
        <v>1000.0</v>
      </c>
      <c r="C37" s="28">
        <f>B37/B8</f>
        <v>0.001</v>
      </c>
      <c r="D37" s="28">
        <v>2.0E-4</v>
      </c>
      <c r="E37" s="28">
        <f t="shared" si="4"/>
        <v>0.0008</v>
      </c>
      <c r="F37" s="29">
        <f t="shared" si="5"/>
        <v>0.08</v>
      </c>
      <c r="G37" s="11"/>
      <c r="H37" s="11"/>
      <c r="I37" s="11"/>
      <c r="J37" s="11"/>
      <c r="K37" s="11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9" t="s">
        <v>46</v>
      </c>
      <c r="B38" s="12">
        <v>1000.0</v>
      </c>
      <c r="C38" s="28">
        <f>B38/B8</f>
        <v>0.001</v>
      </c>
      <c r="D38" s="28">
        <v>0.015</v>
      </c>
      <c r="E38" s="28">
        <f t="shared" si="4"/>
        <v>-0.014</v>
      </c>
      <c r="F38" s="37">
        <f t="shared" si="5"/>
        <v>-1.4</v>
      </c>
      <c r="G38" s="11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9" t="s">
        <v>47</v>
      </c>
      <c r="B39" s="12">
        <v>1000.0</v>
      </c>
      <c r="C39" s="28">
        <f>B39/B8</f>
        <v>0.001</v>
      </c>
      <c r="D39" s="28">
        <v>0.001</v>
      </c>
      <c r="E39" s="28">
        <f t="shared" si="4"/>
        <v>0</v>
      </c>
      <c r="F39" s="29">
        <f t="shared" si="5"/>
        <v>0</v>
      </c>
      <c r="G39" s="11"/>
      <c r="H39" s="11"/>
      <c r="I39" s="11"/>
      <c r="J39" s="11"/>
      <c r="K39" s="11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9" t="s">
        <v>48</v>
      </c>
      <c r="B40" s="12">
        <v>1000.0</v>
      </c>
      <c r="C40" s="28">
        <f>B40/B8</f>
        <v>0.001</v>
      </c>
      <c r="D40" s="28">
        <v>0.04</v>
      </c>
      <c r="E40" s="28">
        <f t="shared" si="4"/>
        <v>-0.039</v>
      </c>
      <c r="F40" s="29">
        <f t="shared" si="5"/>
        <v>-3.9</v>
      </c>
      <c r="G40" s="11"/>
      <c r="H40" s="11"/>
      <c r="I40" s="11"/>
      <c r="J40" s="11"/>
      <c r="K40" s="11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9" t="s">
        <v>49</v>
      </c>
      <c r="B41" s="12">
        <v>1000.0</v>
      </c>
      <c r="C41" s="28">
        <f>B41/B8</f>
        <v>0.001</v>
      </c>
      <c r="D41" s="28">
        <v>0.025</v>
      </c>
      <c r="E41" s="28">
        <f t="shared" si="4"/>
        <v>-0.024</v>
      </c>
      <c r="F41" s="29">
        <f t="shared" si="5"/>
        <v>-2.4</v>
      </c>
      <c r="G41" s="11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9" t="s">
        <v>50</v>
      </c>
      <c r="B42" s="12">
        <v>1000.0</v>
      </c>
      <c r="C42" s="28">
        <f>B42/B8</f>
        <v>0.001</v>
      </c>
      <c r="D42" s="28">
        <v>4.0E-4</v>
      </c>
      <c r="E42" s="28">
        <f t="shared" si="4"/>
        <v>0.0006</v>
      </c>
      <c r="F42" s="29">
        <f t="shared" si="5"/>
        <v>0.06</v>
      </c>
      <c r="G42" s="32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9" t="s">
        <v>51</v>
      </c>
      <c r="B43" s="12">
        <v>1000.0</v>
      </c>
      <c r="C43" s="28">
        <f>B43/B8</f>
        <v>0.001</v>
      </c>
      <c r="D43" s="28">
        <v>2.0E-4</v>
      </c>
      <c r="E43" s="39">
        <f t="shared" si="4"/>
        <v>0.0008</v>
      </c>
      <c r="F43" s="9">
        <f t="shared" si="5"/>
        <v>0.08</v>
      </c>
      <c r="G43" s="32"/>
      <c r="H43" s="11"/>
      <c r="I43" s="11"/>
      <c r="J43" s="11"/>
      <c r="K43" s="11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9" t="s">
        <v>52</v>
      </c>
      <c r="B44" s="12">
        <v>1000.0</v>
      </c>
      <c r="C44" s="28">
        <f>B44/B8</f>
        <v>0.001</v>
      </c>
      <c r="D44" s="28">
        <v>0.005</v>
      </c>
      <c r="E44" s="39">
        <f t="shared" si="4"/>
        <v>-0.004</v>
      </c>
      <c r="F44" s="9">
        <f t="shared" si="5"/>
        <v>-0.4</v>
      </c>
      <c r="G44" s="32"/>
      <c r="H44" s="11"/>
      <c r="I44" s="11"/>
      <c r="J44" s="11"/>
      <c r="K44" s="11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9"/>
      <c r="B45" s="9"/>
      <c r="C45" s="39"/>
      <c r="D45" s="9"/>
      <c r="E45" s="9"/>
      <c r="F45" s="9"/>
      <c r="G45" s="32"/>
      <c r="H45" s="11"/>
      <c r="I45" s="11"/>
      <c r="J45" s="11"/>
      <c r="K45" s="11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34" t="s">
        <v>53</v>
      </c>
      <c r="B46" s="15">
        <f>SUM(B28:B44)</f>
        <v>17000</v>
      </c>
      <c r="C46" s="35">
        <f>B46/B8</f>
        <v>0.017</v>
      </c>
      <c r="D46" s="18">
        <f>SUM(D28:D44)</f>
        <v>0.2583</v>
      </c>
      <c r="E46" s="18">
        <f>MINUS(C46,D46)</f>
        <v>-0.2413</v>
      </c>
      <c r="F46" s="36">
        <f>E46*100</f>
        <v>-24.13</v>
      </c>
      <c r="G46" s="32"/>
      <c r="H46" s="11"/>
      <c r="I46" s="11"/>
      <c r="J46" s="11"/>
      <c r="K46" s="11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9"/>
      <c r="B47" s="9"/>
      <c r="C47" s="9"/>
      <c r="D47" s="9"/>
      <c r="E47" s="9"/>
      <c r="F47" s="9"/>
      <c r="G47" s="11"/>
      <c r="H47" s="11"/>
      <c r="I47" s="11"/>
      <c r="J47" s="11"/>
      <c r="K47" s="11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16" t="s">
        <v>54</v>
      </c>
      <c r="G48" s="11"/>
      <c r="H48" s="11"/>
      <c r="I48" s="11"/>
      <c r="J48" s="11"/>
      <c r="K48" s="1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9" t="s">
        <v>55</v>
      </c>
      <c r="B49" s="12">
        <v>100000.0</v>
      </c>
      <c r="C49" s="28">
        <f>B49/B8</f>
        <v>0.1</v>
      </c>
      <c r="D49" s="11" t="s">
        <v>56</v>
      </c>
      <c r="E49" s="11" t="s">
        <v>57</v>
      </c>
      <c r="F49" s="29" t="s">
        <v>58</v>
      </c>
      <c r="G49" s="30" t="s">
        <v>59</v>
      </c>
      <c r="J49" s="11"/>
      <c r="K49" s="11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9" t="s">
        <v>60</v>
      </c>
      <c r="B50" s="12">
        <v>100000.0</v>
      </c>
      <c r="C50" s="28">
        <f>B50/B8</f>
        <v>0.1</v>
      </c>
      <c r="D50" s="11" t="s">
        <v>57</v>
      </c>
      <c r="E50" s="11" t="s">
        <v>57</v>
      </c>
      <c r="F50" s="29" t="s">
        <v>58</v>
      </c>
      <c r="G50" s="30" t="s">
        <v>61</v>
      </c>
      <c r="J50" s="11"/>
      <c r="K50" s="11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13"/>
      <c r="B51" s="13"/>
      <c r="C51" s="13"/>
      <c r="D51" s="13"/>
      <c r="E51" s="13"/>
      <c r="F51" s="13"/>
      <c r="G51" s="40"/>
      <c r="H51" s="41"/>
      <c r="I51" s="41"/>
      <c r="J51" s="11"/>
      <c r="K51" s="11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34" t="s">
        <v>62</v>
      </c>
      <c r="B52" s="15">
        <f>SUM(B49:B50)</f>
        <v>200000</v>
      </c>
      <c r="C52" s="35">
        <f>B52/B8</f>
        <v>0.2</v>
      </c>
      <c r="D52" s="18">
        <v>0.3</v>
      </c>
      <c r="E52" s="18">
        <f>MINUS(C52,D52)</f>
        <v>-0.1</v>
      </c>
      <c r="F52" s="29" t="s">
        <v>58</v>
      </c>
      <c r="G52" s="40"/>
      <c r="H52" s="41"/>
      <c r="I52" s="41"/>
      <c r="J52" s="11"/>
      <c r="K52" s="11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11"/>
      <c r="B53" s="11"/>
      <c r="C53" s="11"/>
      <c r="D53" s="11"/>
      <c r="E53" s="11"/>
      <c r="F53" s="11"/>
      <c r="G53" s="41"/>
      <c r="H53" s="41"/>
      <c r="I53" s="41"/>
      <c r="J53" s="11"/>
      <c r="K53" s="11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11"/>
      <c r="B54" s="11"/>
      <c r="C54" s="11"/>
      <c r="D54" s="11"/>
      <c r="E54" s="16" t="s">
        <v>63</v>
      </c>
      <c r="F54" s="42">
        <f>SUM(F25:F41)</f>
        <v>-42.91</v>
      </c>
      <c r="G54" s="41"/>
      <c r="H54" s="41"/>
      <c r="I54" s="41"/>
      <c r="J54" s="11"/>
      <c r="K54" s="11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3"/>
      <c r="B55" s="13"/>
      <c r="C55" s="13"/>
      <c r="D55" s="13"/>
      <c r="E55" s="13"/>
      <c r="F55" s="43"/>
      <c r="G55" s="41"/>
      <c r="H55" s="41"/>
      <c r="I55" s="41"/>
      <c r="J55" s="11"/>
      <c r="K55" s="11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9" t="s">
        <v>64</v>
      </c>
      <c r="B56" s="9" t="s">
        <v>65</v>
      </c>
      <c r="C56" s="9" t="s">
        <v>66</v>
      </c>
      <c r="D56" s="9" t="s">
        <v>67</v>
      </c>
      <c r="E56" s="9" t="s">
        <v>68</v>
      </c>
      <c r="F56" s="13"/>
      <c r="G56" s="41"/>
      <c r="H56" s="41"/>
      <c r="I56" s="41"/>
      <c r="J56" s="11"/>
      <c r="K56" s="11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1"/>
      <c r="B57" s="11"/>
      <c r="C57" s="11"/>
      <c r="D57" s="11"/>
      <c r="E57" s="11"/>
      <c r="F57" s="11"/>
      <c r="G57" s="41"/>
      <c r="H57" s="41"/>
      <c r="I57" s="41"/>
      <c r="J57" s="11"/>
      <c r="K57" s="11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44" t="s">
        <v>69</v>
      </c>
      <c r="B58" s="12"/>
      <c r="C58" s="11"/>
      <c r="D58" s="11"/>
      <c r="E58" s="11"/>
      <c r="F58" s="11"/>
      <c r="G58" s="41"/>
      <c r="H58" s="41"/>
      <c r="I58" s="41"/>
      <c r="J58" s="11"/>
      <c r="K58" s="11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44" t="s">
        <v>70</v>
      </c>
      <c r="B59" s="15">
        <f t="shared" ref="B59:B60" si="6">B7</f>
        <v>1000000</v>
      </c>
      <c r="C59" s="11"/>
      <c r="D59" s="11"/>
      <c r="E59" s="11"/>
      <c r="F59" s="11"/>
      <c r="G59" s="41"/>
      <c r="H59" s="41"/>
      <c r="I59" s="41"/>
      <c r="J59" s="11"/>
      <c r="K59" s="11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44" t="s">
        <v>71</v>
      </c>
      <c r="B60" s="15">
        <f t="shared" si="6"/>
        <v>1000000</v>
      </c>
      <c r="C60" s="11"/>
      <c r="D60" s="11"/>
      <c r="E60" s="11"/>
      <c r="F60" s="11"/>
      <c r="G60" s="41"/>
      <c r="H60" s="41"/>
      <c r="I60" s="41"/>
      <c r="J60" s="11"/>
      <c r="K60" s="11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44" t="s">
        <v>72</v>
      </c>
      <c r="B61" s="12"/>
      <c r="C61" s="11"/>
      <c r="D61" s="11"/>
      <c r="E61" s="11"/>
      <c r="F61" s="11"/>
      <c r="G61" s="30" t="s">
        <v>73</v>
      </c>
      <c r="J61" s="11"/>
      <c r="K61" s="11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44" t="s">
        <v>74</v>
      </c>
      <c r="B62" s="12"/>
      <c r="C62" s="11"/>
      <c r="D62" s="11"/>
      <c r="E62" s="11"/>
      <c r="F62" s="11"/>
      <c r="G62" s="11"/>
      <c r="H62" s="11"/>
      <c r="I62" s="11"/>
      <c r="J62" s="11"/>
      <c r="K62" s="11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44" t="s">
        <v>12</v>
      </c>
      <c r="B63" s="45">
        <f>G12</f>
        <v>0.274</v>
      </c>
      <c r="C63" s="11"/>
      <c r="D63" s="11"/>
      <c r="E63" s="11"/>
      <c r="F63" s="11"/>
      <c r="G63" s="11"/>
      <c r="H63" s="11"/>
      <c r="I63" s="11"/>
      <c r="J63" s="11"/>
      <c r="K63" s="11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44" t="s">
        <v>75</v>
      </c>
      <c r="B64" s="11">
        <v>20.0</v>
      </c>
      <c r="C64" s="11"/>
      <c r="D64" s="11"/>
      <c r="E64" s="11"/>
      <c r="F64" s="11"/>
      <c r="G64" s="11"/>
      <c r="H64" s="11"/>
      <c r="I64" s="11"/>
      <c r="J64" s="11"/>
      <c r="K64" s="11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44" t="s">
        <v>76</v>
      </c>
      <c r="B65" s="46">
        <v>0.2</v>
      </c>
      <c r="C65" s="11"/>
      <c r="D65" s="11"/>
      <c r="E65" s="11"/>
      <c r="F65" s="11"/>
      <c r="G65" s="11"/>
      <c r="H65" s="11"/>
      <c r="I65" s="11"/>
      <c r="J65" s="11"/>
      <c r="K65" s="11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44" t="s">
        <v>77</v>
      </c>
      <c r="B66" s="11">
        <v>100.0</v>
      </c>
      <c r="C66" s="11"/>
      <c r="D66" s="11"/>
      <c r="E66" s="11"/>
      <c r="F66" s="11"/>
      <c r="G66" s="11"/>
      <c r="H66" s="11"/>
      <c r="I66" s="11"/>
      <c r="J66" s="11"/>
      <c r="K66" s="11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47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47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4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1:G1"/>
    <mergeCell ref="A2:G3"/>
    <mergeCell ref="A4:F4"/>
    <mergeCell ref="G8:G9"/>
    <mergeCell ref="G11:H11"/>
    <mergeCell ref="G12:G13"/>
    <mergeCell ref="H12:H13"/>
    <mergeCell ref="A17:F17"/>
    <mergeCell ref="G18:I18"/>
    <mergeCell ref="G19:I19"/>
    <mergeCell ref="G20:I20"/>
    <mergeCell ref="G21:I21"/>
    <mergeCell ref="A27:F27"/>
    <mergeCell ref="G29:K29"/>
    <mergeCell ref="A48:F48"/>
    <mergeCell ref="G49:I49"/>
    <mergeCell ref="G50:I50"/>
    <mergeCell ref="G30:K30"/>
    <mergeCell ref="G31:K31"/>
    <mergeCell ref="G33:K33"/>
    <mergeCell ref="G34:K34"/>
    <mergeCell ref="G38:K38"/>
    <mergeCell ref="G41:K41"/>
    <mergeCell ref="G42:K42"/>
    <mergeCell ref="G61:I6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5" width="12.63"/>
    <col customWidth="1" min="6" max="6" width="19.38"/>
    <col customWidth="1" min="7" max="7" width="15.0"/>
    <col customWidth="1" min="12" max="12" width="20.88"/>
  </cols>
  <sheetData>
    <row r="1" ht="15.75" customHeight="1">
      <c r="A1" s="3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H2" s="2"/>
      <c r="I2" s="2"/>
      <c r="J2" s="2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50" t="s">
        <v>78</v>
      </c>
      <c r="G3" s="6" t="s">
        <v>2</v>
      </c>
      <c r="H3" s="2"/>
      <c r="I3" s="2"/>
      <c r="J3" s="2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1"/>
      <c r="B4" s="16" t="s">
        <v>79</v>
      </c>
      <c r="C4" s="51">
        <v>1.0</v>
      </c>
      <c r="D4" s="28"/>
      <c r="E4" s="11"/>
      <c r="F4" s="52" t="s">
        <v>80</v>
      </c>
      <c r="H4" s="14"/>
      <c r="I4" s="14"/>
      <c r="J4" s="14"/>
      <c r="K4" s="14"/>
      <c r="L4" s="14"/>
      <c r="M4" s="14"/>
      <c r="N4" s="49"/>
      <c r="O4" s="49"/>
      <c r="P4" s="49"/>
      <c r="Q4" s="49"/>
      <c r="R4" s="49"/>
      <c r="S4" s="14"/>
      <c r="T4" s="14"/>
      <c r="U4" s="14"/>
      <c r="V4" s="14"/>
      <c r="W4" s="14"/>
      <c r="X4" s="14"/>
      <c r="Y4" s="14"/>
      <c r="Z4" s="14"/>
    </row>
    <row r="5" ht="15.75" customHeight="1">
      <c r="A5" s="53" t="s">
        <v>81</v>
      </c>
      <c r="E5" s="11"/>
      <c r="F5" s="53" t="s">
        <v>82</v>
      </c>
      <c r="H5" s="14"/>
      <c r="I5" s="14"/>
      <c r="J5" s="14"/>
      <c r="K5" s="14"/>
      <c r="L5" s="14"/>
      <c r="M5" s="14"/>
      <c r="N5" s="49"/>
      <c r="O5" s="49"/>
      <c r="P5" s="49"/>
      <c r="Q5" s="49"/>
      <c r="R5" s="49"/>
      <c r="S5" s="14"/>
      <c r="T5" s="14"/>
      <c r="U5" s="14"/>
      <c r="V5" s="14"/>
      <c r="W5" s="14"/>
      <c r="X5" s="14"/>
      <c r="Y5" s="14"/>
      <c r="Z5" s="14"/>
    </row>
    <row r="6" ht="15.75" customHeight="1">
      <c r="A6" s="54"/>
      <c r="B6" s="54"/>
      <c r="C6" s="55" t="s">
        <v>83</v>
      </c>
      <c r="D6" s="56" t="s">
        <v>84</v>
      </c>
      <c r="E6" s="11"/>
      <c r="F6" s="55"/>
      <c r="G6" s="55"/>
      <c r="H6" s="14"/>
      <c r="I6" s="14"/>
      <c r="J6" s="14"/>
      <c r="K6" s="14"/>
      <c r="L6" s="14"/>
      <c r="M6" s="14"/>
      <c r="N6" s="49"/>
      <c r="O6" s="49"/>
      <c r="P6" s="49"/>
      <c r="Q6" s="49"/>
      <c r="R6" s="49"/>
      <c r="S6" s="14"/>
      <c r="T6" s="14"/>
      <c r="U6" s="14"/>
      <c r="V6" s="14"/>
      <c r="W6" s="14"/>
      <c r="X6" s="14"/>
      <c r="Y6" s="14"/>
      <c r="Z6" s="14"/>
    </row>
    <row r="7" ht="15.75" customHeight="1">
      <c r="A7" s="57" t="s">
        <v>85</v>
      </c>
      <c r="B7" s="12">
        <v>10000.0</v>
      </c>
      <c r="C7" s="58">
        <v>0.09</v>
      </c>
      <c r="D7" s="28">
        <f>G7/C4</f>
        <v>10000</v>
      </c>
      <c r="E7" s="11"/>
      <c r="F7" s="57" t="s">
        <v>86</v>
      </c>
      <c r="G7" s="12">
        <v>10000.0</v>
      </c>
      <c r="H7" s="14"/>
      <c r="I7" s="14"/>
      <c r="J7" s="14"/>
      <c r="K7" s="14"/>
      <c r="L7" s="14"/>
      <c r="M7" s="14"/>
      <c r="N7" s="49"/>
      <c r="O7" s="49"/>
      <c r="P7" s="49"/>
      <c r="Q7" s="49"/>
      <c r="R7" s="49"/>
      <c r="S7" s="14"/>
      <c r="T7" s="14"/>
      <c r="U7" s="14"/>
      <c r="V7" s="14"/>
      <c r="W7" s="14"/>
      <c r="X7" s="14"/>
      <c r="Y7" s="14"/>
      <c r="Z7" s="14"/>
    </row>
    <row r="8" ht="15.75" customHeight="1">
      <c r="A8" s="57" t="s">
        <v>87</v>
      </c>
      <c r="B8" s="12">
        <v>10000.0</v>
      </c>
      <c r="C8" s="58">
        <v>0.16</v>
      </c>
      <c r="D8" s="28">
        <f>G8/C4</f>
        <v>10000</v>
      </c>
      <c r="E8" s="11"/>
      <c r="F8" s="57" t="s">
        <v>86</v>
      </c>
      <c r="G8" s="12">
        <v>10000.0</v>
      </c>
      <c r="H8" s="14"/>
      <c r="I8" s="14"/>
      <c r="J8" s="14"/>
      <c r="K8" s="14"/>
      <c r="L8" s="14"/>
      <c r="M8" s="14"/>
      <c r="N8" s="49"/>
      <c r="O8" s="49"/>
      <c r="P8" s="49"/>
      <c r="Q8" s="49"/>
      <c r="R8" s="49"/>
      <c r="S8" s="14"/>
      <c r="T8" s="14"/>
      <c r="U8" s="14"/>
      <c r="V8" s="14"/>
      <c r="W8" s="14"/>
      <c r="X8" s="14"/>
      <c r="Y8" s="14"/>
      <c r="Z8" s="14"/>
    </row>
    <row r="9" ht="15.75" customHeight="1">
      <c r="A9" s="57" t="s">
        <v>88</v>
      </c>
      <c r="B9" s="12">
        <v>10000.0</v>
      </c>
      <c r="C9" s="58">
        <v>0.025</v>
      </c>
      <c r="D9" s="28">
        <f>G9/C4</f>
        <v>10000</v>
      </c>
      <c r="E9" s="11"/>
      <c r="F9" s="57" t="s">
        <v>88</v>
      </c>
      <c r="G9" s="12">
        <v>10000.0</v>
      </c>
      <c r="H9" s="14"/>
      <c r="I9" s="14"/>
      <c r="J9" s="14"/>
      <c r="K9" s="14"/>
      <c r="L9" s="14"/>
      <c r="M9" s="14"/>
      <c r="N9" s="49"/>
      <c r="O9" s="49"/>
      <c r="P9" s="49"/>
      <c r="Q9" s="49"/>
      <c r="R9" s="49"/>
      <c r="S9" s="14"/>
      <c r="T9" s="14"/>
      <c r="U9" s="14"/>
      <c r="V9" s="14"/>
      <c r="W9" s="14"/>
      <c r="X9" s="14"/>
      <c r="Y9" s="14"/>
      <c r="Z9" s="14"/>
    </row>
    <row r="10" ht="15.75" customHeight="1">
      <c r="A10" s="57" t="s">
        <v>89</v>
      </c>
      <c r="B10" s="12">
        <v>10000.0</v>
      </c>
      <c r="C10" s="58">
        <v>0.025</v>
      </c>
      <c r="D10" s="28">
        <f>G10/C4</f>
        <v>10000</v>
      </c>
      <c r="E10" s="11"/>
      <c r="F10" s="57" t="s">
        <v>89</v>
      </c>
      <c r="G10" s="12">
        <v>10000.0</v>
      </c>
      <c r="H10" s="14"/>
      <c r="I10" s="14"/>
      <c r="J10" s="14"/>
      <c r="K10" s="14"/>
      <c r="L10" s="14"/>
      <c r="M10" s="14"/>
      <c r="N10" s="49"/>
      <c r="O10" s="49"/>
      <c r="P10" s="49"/>
      <c r="Q10" s="49"/>
      <c r="R10" s="49"/>
      <c r="S10" s="14"/>
      <c r="T10" s="14"/>
      <c r="U10" s="14"/>
      <c r="V10" s="14"/>
      <c r="W10" s="14"/>
      <c r="X10" s="14"/>
      <c r="Y10" s="14"/>
      <c r="Z10" s="14"/>
    </row>
    <row r="11" ht="15.75" customHeight="1">
      <c r="A11" s="11"/>
      <c r="B11" s="54"/>
      <c r="C11" s="59"/>
      <c r="D11" s="28"/>
      <c r="E11" s="11"/>
      <c r="F11" s="9"/>
      <c r="G11" s="12"/>
      <c r="H11" s="14"/>
      <c r="I11" s="14"/>
      <c r="J11" s="14"/>
      <c r="K11" s="14"/>
      <c r="L11" s="14"/>
      <c r="M11" s="14"/>
      <c r="N11" s="49"/>
      <c r="O11" s="49"/>
      <c r="P11" s="49"/>
      <c r="Q11" s="49"/>
      <c r="R11" s="49"/>
      <c r="S11" s="14"/>
      <c r="T11" s="14"/>
      <c r="U11" s="14"/>
      <c r="V11" s="14"/>
      <c r="W11" s="14"/>
      <c r="X11" s="14"/>
      <c r="Y11" s="14"/>
      <c r="Z11" s="14"/>
    </row>
    <row r="12" ht="15.75" customHeight="1">
      <c r="A12" s="9" t="s">
        <v>90</v>
      </c>
      <c r="B12" s="54"/>
      <c r="C12" s="58">
        <v>0.3</v>
      </c>
      <c r="D12" s="18">
        <f>SUM(D7:D10)</f>
        <v>40000</v>
      </c>
      <c r="E12" s="11"/>
      <c r="F12" s="9" t="s">
        <v>90</v>
      </c>
      <c r="G12" s="15">
        <f>SUM(G7:G10)</f>
        <v>40000</v>
      </c>
      <c r="H12" s="14"/>
      <c r="I12" s="14"/>
      <c r="J12" s="14"/>
      <c r="K12" s="14"/>
      <c r="L12" s="14"/>
      <c r="M12" s="14"/>
      <c r="N12" s="49"/>
      <c r="O12" s="49"/>
      <c r="P12" s="49"/>
      <c r="Q12" s="49"/>
      <c r="R12" s="49"/>
      <c r="S12" s="14"/>
      <c r="T12" s="14"/>
      <c r="U12" s="14"/>
      <c r="V12" s="14"/>
      <c r="W12" s="14"/>
      <c r="X12" s="14"/>
      <c r="Y12" s="14"/>
      <c r="Z12" s="14"/>
    </row>
    <row r="13" ht="15.75" customHeight="1">
      <c r="A13" s="11"/>
      <c r="B13" s="11"/>
      <c r="C13" s="11"/>
      <c r="D13" s="28"/>
      <c r="E13" s="11"/>
      <c r="F13" s="60"/>
      <c r="G13" s="54"/>
      <c r="H13" s="14"/>
      <c r="I13" s="14"/>
      <c r="J13" s="14"/>
      <c r="K13" s="14"/>
      <c r="L13" s="14"/>
      <c r="M13" s="14"/>
      <c r="N13" s="49"/>
      <c r="O13" s="49"/>
      <c r="P13" s="49"/>
      <c r="Q13" s="49"/>
      <c r="R13" s="49"/>
      <c r="S13" s="14"/>
      <c r="T13" s="14"/>
      <c r="U13" s="14"/>
      <c r="V13" s="14"/>
      <c r="W13" s="14"/>
      <c r="X13" s="14"/>
      <c r="Y13" s="14"/>
      <c r="Z13" s="14"/>
    </row>
    <row r="14" ht="15.75" customHeight="1">
      <c r="A14" s="53" t="s">
        <v>91</v>
      </c>
      <c r="E14" s="11"/>
      <c r="F14" s="61"/>
      <c r="H14" s="14"/>
      <c r="I14" s="14"/>
      <c r="J14" s="14"/>
      <c r="K14" s="14"/>
      <c r="L14" s="14"/>
      <c r="M14" s="14"/>
      <c r="N14" s="49"/>
      <c r="O14" s="49"/>
      <c r="P14" s="49"/>
      <c r="Q14" s="49"/>
      <c r="R14" s="49"/>
      <c r="S14" s="14"/>
      <c r="T14" s="14"/>
      <c r="U14" s="14"/>
      <c r="V14" s="14"/>
      <c r="W14" s="14"/>
      <c r="X14" s="14"/>
      <c r="Y14" s="14"/>
      <c r="Z14" s="14"/>
    </row>
    <row r="15" ht="15.75" customHeight="1">
      <c r="A15" s="11"/>
      <c r="B15" s="11"/>
      <c r="C15" s="55" t="s">
        <v>83</v>
      </c>
      <c r="D15" s="56" t="s">
        <v>84</v>
      </c>
      <c r="E15" s="11"/>
      <c r="F15" s="9"/>
      <c r="G15" s="12"/>
      <c r="H15" s="14"/>
      <c r="I15" s="14"/>
      <c r="J15" s="14"/>
      <c r="K15" s="14"/>
      <c r="L15" s="14"/>
      <c r="M15" s="14"/>
      <c r="N15" s="49"/>
      <c r="O15" s="49"/>
      <c r="P15" s="49"/>
      <c r="Q15" s="49"/>
      <c r="R15" s="49"/>
      <c r="S15" s="14"/>
      <c r="T15" s="14"/>
      <c r="U15" s="14"/>
      <c r="V15" s="14"/>
      <c r="W15" s="14"/>
      <c r="X15" s="14"/>
      <c r="Y15" s="14"/>
      <c r="Z15" s="14"/>
    </row>
    <row r="16" ht="15.75" customHeight="1">
      <c r="A16" s="57" t="s">
        <v>37</v>
      </c>
      <c r="B16" s="12">
        <v>1000.0</v>
      </c>
      <c r="C16" s="58">
        <v>0.05</v>
      </c>
      <c r="D16" s="28">
        <f>G16/C4</f>
        <v>1000</v>
      </c>
      <c r="E16" s="11"/>
      <c r="F16" s="57" t="s">
        <v>37</v>
      </c>
      <c r="G16" s="12">
        <v>1000.0</v>
      </c>
      <c r="H16" s="14"/>
      <c r="I16" s="14"/>
      <c r="J16" s="14"/>
      <c r="K16" s="14"/>
      <c r="L16" s="14"/>
      <c r="M16" s="14"/>
      <c r="N16" s="49"/>
      <c r="O16" s="49"/>
      <c r="P16" s="49"/>
      <c r="Q16" s="49"/>
      <c r="R16" s="49"/>
      <c r="S16" s="14"/>
      <c r="T16" s="14"/>
      <c r="U16" s="14"/>
      <c r="V16" s="14"/>
      <c r="W16" s="14"/>
      <c r="X16" s="14"/>
      <c r="Y16" s="14"/>
      <c r="Z16" s="14"/>
    </row>
    <row r="17" ht="15.75" customHeight="1">
      <c r="A17" s="57" t="s">
        <v>92</v>
      </c>
      <c r="B17" s="12">
        <v>1000.0</v>
      </c>
      <c r="C17" s="58">
        <v>0.08</v>
      </c>
      <c r="D17" s="28">
        <f>G17/C4</f>
        <v>1000</v>
      </c>
      <c r="E17" s="11"/>
      <c r="F17" s="57" t="s">
        <v>92</v>
      </c>
      <c r="G17" s="12">
        <v>1000.0</v>
      </c>
      <c r="H17" s="14"/>
      <c r="I17" s="14"/>
      <c r="J17" s="14"/>
      <c r="K17" s="14"/>
      <c r="L17" s="14"/>
      <c r="M17" s="14"/>
      <c r="N17" s="49"/>
      <c r="O17" s="49"/>
      <c r="P17" s="49"/>
      <c r="Q17" s="49"/>
      <c r="R17" s="49"/>
      <c r="S17" s="14"/>
      <c r="T17" s="14"/>
      <c r="U17" s="14"/>
      <c r="V17" s="14"/>
      <c r="W17" s="14"/>
      <c r="X17" s="14"/>
      <c r="Y17" s="14"/>
      <c r="Z17" s="14"/>
    </row>
    <row r="18" ht="15.75" customHeight="1">
      <c r="A18" s="57" t="s">
        <v>93</v>
      </c>
      <c r="B18" s="12">
        <v>1000.0</v>
      </c>
      <c r="C18" s="58">
        <v>0.06</v>
      </c>
      <c r="D18" s="28">
        <f>G18/C4</f>
        <v>1000</v>
      </c>
      <c r="E18" s="11"/>
      <c r="F18" s="57" t="s">
        <v>93</v>
      </c>
      <c r="G18" s="12">
        <v>1000.0</v>
      </c>
      <c r="H18" s="14"/>
      <c r="I18" s="14"/>
      <c r="J18" s="14"/>
      <c r="K18" s="14"/>
      <c r="L18" s="14"/>
      <c r="M18" s="14"/>
      <c r="N18" s="49"/>
      <c r="O18" s="49"/>
      <c r="P18" s="49"/>
      <c r="Q18" s="49"/>
      <c r="R18" s="49"/>
      <c r="S18" s="14"/>
      <c r="T18" s="14"/>
      <c r="U18" s="14"/>
      <c r="V18" s="14"/>
      <c r="W18" s="14"/>
      <c r="X18" s="14"/>
      <c r="Y18" s="14"/>
      <c r="Z18" s="14"/>
    </row>
    <row r="19" ht="15.75" customHeight="1">
      <c r="A19" s="57" t="s">
        <v>94</v>
      </c>
      <c r="B19" s="12">
        <v>1000.0</v>
      </c>
      <c r="C19" s="58">
        <v>0.03</v>
      </c>
      <c r="D19" s="28">
        <f>G19/C4</f>
        <v>1000</v>
      </c>
      <c r="E19" s="11"/>
      <c r="F19" s="57" t="s">
        <v>94</v>
      </c>
      <c r="G19" s="12">
        <v>1000.0</v>
      </c>
      <c r="H19" s="14"/>
      <c r="I19" s="14"/>
      <c r="J19" s="14"/>
      <c r="K19" s="14"/>
      <c r="L19" s="14"/>
      <c r="M19" s="14"/>
      <c r="N19" s="49"/>
      <c r="O19" s="49"/>
      <c r="P19" s="49"/>
      <c r="Q19" s="49"/>
      <c r="R19" s="49"/>
      <c r="S19" s="14"/>
      <c r="T19" s="14"/>
      <c r="U19" s="14"/>
      <c r="V19" s="14"/>
      <c r="W19" s="14"/>
      <c r="X19" s="14"/>
      <c r="Y19" s="14"/>
      <c r="Z19" s="14"/>
    </row>
    <row r="20" ht="15.75" customHeight="1">
      <c r="A20" s="57" t="s">
        <v>95</v>
      </c>
      <c r="B20" s="12">
        <v>1000.0</v>
      </c>
      <c r="C20" s="58">
        <v>0.015</v>
      </c>
      <c r="D20" s="28">
        <f>G20/C4</f>
        <v>1000</v>
      </c>
      <c r="E20" s="11"/>
      <c r="F20" s="57" t="s">
        <v>95</v>
      </c>
      <c r="G20" s="12">
        <v>1000.0</v>
      </c>
      <c r="H20" s="14"/>
      <c r="I20" s="14"/>
      <c r="J20" s="14"/>
      <c r="K20" s="14"/>
      <c r="L20" s="14"/>
      <c r="M20" s="14"/>
      <c r="N20" s="49"/>
      <c r="O20" s="49"/>
      <c r="P20" s="49"/>
      <c r="Q20" s="49"/>
      <c r="R20" s="49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57" t="s">
        <v>46</v>
      </c>
      <c r="B21" s="12">
        <v>1000.0</v>
      </c>
      <c r="C21" s="58">
        <v>0.012</v>
      </c>
      <c r="D21" s="28">
        <f>G21/C4</f>
        <v>1000</v>
      </c>
      <c r="E21" s="11"/>
      <c r="F21" s="57" t="s">
        <v>46</v>
      </c>
      <c r="G21" s="12">
        <v>1000.0</v>
      </c>
      <c r="H21" s="14"/>
      <c r="I21" s="14"/>
      <c r="J21" s="14"/>
      <c r="K21" s="14"/>
      <c r="L21" s="14"/>
      <c r="M21" s="14"/>
      <c r="N21" s="49"/>
      <c r="O21" s="49"/>
      <c r="P21" s="49"/>
      <c r="Q21" s="49"/>
      <c r="R21" s="49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57" t="s">
        <v>96</v>
      </c>
      <c r="B22" s="12">
        <v>1000.0</v>
      </c>
      <c r="C22" s="58">
        <v>0.01</v>
      </c>
      <c r="D22" s="28">
        <f>G22/C4</f>
        <v>1000</v>
      </c>
      <c r="E22" s="11"/>
      <c r="F22" s="57" t="s">
        <v>97</v>
      </c>
      <c r="G22" s="12">
        <v>1000.0</v>
      </c>
      <c r="H22" s="14"/>
      <c r="I22" s="14"/>
      <c r="J22" s="14"/>
      <c r="K22" s="14"/>
      <c r="L22" s="14"/>
      <c r="M22" s="14"/>
      <c r="N22" s="49"/>
      <c r="O22" s="49"/>
      <c r="P22" s="49"/>
      <c r="Q22" s="49"/>
      <c r="R22" s="49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57" t="s">
        <v>98</v>
      </c>
      <c r="B23" s="12">
        <v>1000.0</v>
      </c>
      <c r="C23" s="58">
        <v>0.01</v>
      </c>
      <c r="D23" s="28">
        <f>G23/C4</f>
        <v>1000</v>
      </c>
      <c r="E23" s="11"/>
      <c r="F23" s="57" t="s">
        <v>98</v>
      </c>
      <c r="G23" s="12">
        <v>1000.0</v>
      </c>
      <c r="H23" s="14"/>
      <c r="I23" s="14"/>
      <c r="J23" s="14"/>
      <c r="K23" s="14"/>
      <c r="L23" s="14"/>
      <c r="M23" s="14"/>
      <c r="N23" s="49"/>
      <c r="O23" s="49"/>
      <c r="P23" s="49"/>
      <c r="Q23" s="49"/>
      <c r="R23" s="49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57" t="s">
        <v>41</v>
      </c>
      <c r="B24" s="12">
        <v>1000.0</v>
      </c>
      <c r="C24" s="58">
        <v>0.01</v>
      </c>
      <c r="D24" s="28">
        <f>G24/C4</f>
        <v>1000</v>
      </c>
      <c r="E24" s="11"/>
      <c r="F24" s="57" t="s">
        <v>41</v>
      </c>
      <c r="G24" s="12">
        <v>1000.0</v>
      </c>
      <c r="H24" s="14"/>
      <c r="I24" s="14"/>
      <c r="J24" s="14"/>
      <c r="K24" s="14"/>
      <c r="L24" s="14"/>
      <c r="M24" s="14"/>
      <c r="N24" s="49"/>
      <c r="O24" s="49"/>
      <c r="P24" s="49"/>
      <c r="Q24" s="49"/>
      <c r="R24" s="49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57" t="s">
        <v>43</v>
      </c>
      <c r="B25" s="12">
        <v>1000.0</v>
      </c>
      <c r="C25" s="58">
        <v>0.01</v>
      </c>
      <c r="D25" s="28">
        <f>G25/C4</f>
        <v>1000</v>
      </c>
      <c r="E25" s="11"/>
      <c r="F25" s="57" t="s">
        <v>43</v>
      </c>
      <c r="G25" s="12">
        <v>1000.0</v>
      </c>
      <c r="H25" s="14"/>
      <c r="I25" s="14"/>
      <c r="J25" s="14"/>
      <c r="K25" s="14"/>
      <c r="L25" s="14"/>
      <c r="M25" s="14"/>
      <c r="N25" s="49"/>
      <c r="O25" s="49"/>
      <c r="P25" s="49"/>
      <c r="Q25" s="49"/>
      <c r="R25" s="49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57" t="s">
        <v>45</v>
      </c>
      <c r="B26" s="12">
        <v>1000.0</v>
      </c>
      <c r="C26" s="58">
        <v>0.01</v>
      </c>
      <c r="D26" s="28">
        <f>G26/C4</f>
        <v>1000</v>
      </c>
      <c r="E26" s="11"/>
      <c r="F26" s="57" t="s">
        <v>45</v>
      </c>
      <c r="G26" s="12">
        <v>1000.0</v>
      </c>
      <c r="H26" s="14"/>
      <c r="I26" s="14"/>
      <c r="J26" s="14"/>
      <c r="K26" s="14"/>
      <c r="L26" s="14"/>
      <c r="M26" s="14"/>
      <c r="N26" s="49"/>
      <c r="O26" s="49"/>
      <c r="P26" s="49"/>
      <c r="Q26" s="49"/>
      <c r="R26" s="49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57" t="s">
        <v>99</v>
      </c>
      <c r="B27" s="12">
        <v>1000.0</v>
      </c>
      <c r="C27" s="28">
        <v>0.0</v>
      </c>
      <c r="D27" s="28">
        <f>G27/C4</f>
        <v>1000</v>
      </c>
      <c r="E27" s="11"/>
      <c r="F27" s="57" t="s">
        <v>99</v>
      </c>
      <c r="G27" s="12">
        <v>1000.0</v>
      </c>
      <c r="H27" s="14"/>
      <c r="I27" s="14"/>
      <c r="J27" s="14"/>
      <c r="K27" s="14"/>
      <c r="L27" s="14"/>
      <c r="M27" s="14"/>
      <c r="N27" s="49"/>
      <c r="O27" s="49"/>
      <c r="P27" s="49"/>
      <c r="Q27" s="49"/>
      <c r="R27" s="49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43"/>
      <c r="B28" s="11"/>
      <c r="C28" s="28"/>
      <c r="D28" s="28"/>
      <c r="E28" s="11"/>
      <c r="F28" s="43"/>
      <c r="G28" s="11"/>
      <c r="H28" s="14"/>
      <c r="I28" s="14"/>
      <c r="J28" s="14"/>
      <c r="K28" s="14"/>
      <c r="L28" s="14"/>
      <c r="M28" s="14"/>
      <c r="N28" s="49"/>
      <c r="O28" s="49"/>
      <c r="P28" s="49"/>
      <c r="Q28" s="49"/>
      <c r="R28" s="49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9" t="s">
        <v>90</v>
      </c>
      <c r="B29" s="11"/>
      <c r="C29" s="46">
        <f>SUM(C16:C26)</f>
        <v>0.297</v>
      </c>
      <c r="D29" s="18">
        <f>SUM(D16:D27)</f>
        <v>12000</v>
      </c>
      <c r="E29" s="11"/>
      <c r="F29" s="9" t="s">
        <v>90</v>
      </c>
      <c r="G29" s="15">
        <f>SUM(G16:G27)</f>
        <v>12000</v>
      </c>
      <c r="H29" s="14"/>
      <c r="I29" s="14"/>
      <c r="J29" s="14"/>
      <c r="K29" s="14"/>
      <c r="L29" s="14"/>
      <c r="M29" s="14"/>
      <c r="N29" s="49"/>
      <c r="O29" s="49"/>
      <c r="P29" s="49"/>
      <c r="Q29" s="49"/>
      <c r="R29" s="49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13"/>
      <c r="B30" s="13"/>
      <c r="C30" s="13"/>
      <c r="D30" s="62"/>
      <c r="E30" s="13"/>
      <c r="F30" s="13"/>
      <c r="G30" s="11"/>
      <c r="H30" s="14"/>
      <c r="I30" s="14"/>
      <c r="J30" s="14"/>
      <c r="K30" s="14"/>
      <c r="L30" s="14"/>
      <c r="M30" s="14"/>
      <c r="N30" s="49"/>
      <c r="O30" s="49"/>
      <c r="P30" s="49"/>
      <c r="Q30" s="49"/>
      <c r="R30" s="49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11"/>
      <c r="B31" s="11"/>
      <c r="C31" s="11"/>
      <c r="D31" s="28"/>
      <c r="E31" s="11"/>
      <c r="F31" s="13"/>
      <c r="G31" s="12"/>
      <c r="H31" s="14"/>
      <c r="I31" s="14"/>
      <c r="J31" s="14"/>
      <c r="K31" s="14"/>
      <c r="L31" s="14"/>
      <c r="M31" s="14"/>
      <c r="N31" s="49"/>
      <c r="O31" s="49"/>
      <c r="P31" s="49"/>
      <c r="Q31" s="49"/>
      <c r="R31" s="49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53" t="s">
        <v>100</v>
      </c>
      <c r="E32" s="11"/>
      <c r="F32" s="63"/>
      <c r="H32" s="14"/>
      <c r="I32" s="14"/>
      <c r="J32" s="14"/>
      <c r="K32" s="14"/>
      <c r="L32" s="14"/>
      <c r="M32" s="14"/>
      <c r="N32" s="49"/>
      <c r="O32" s="49"/>
      <c r="P32" s="49"/>
      <c r="Q32" s="49"/>
      <c r="R32" s="49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13"/>
      <c r="B33" s="11"/>
      <c r="C33" s="55" t="s">
        <v>83</v>
      </c>
      <c r="D33" s="56" t="s">
        <v>84</v>
      </c>
      <c r="E33" s="11"/>
      <c r="F33" s="13"/>
      <c r="G33" s="12"/>
      <c r="H33" s="14"/>
      <c r="I33" s="14"/>
      <c r="J33" s="14"/>
      <c r="K33" s="14"/>
      <c r="L33" s="14"/>
      <c r="M33" s="14"/>
      <c r="N33" s="49"/>
      <c r="O33" s="49"/>
      <c r="P33" s="49"/>
      <c r="Q33" s="49"/>
      <c r="R33" s="49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57" t="s">
        <v>101</v>
      </c>
      <c r="B34" s="12">
        <v>10000.0</v>
      </c>
      <c r="C34" s="46">
        <v>0.3</v>
      </c>
      <c r="D34" s="28">
        <f>G37/C4</f>
        <v>0</v>
      </c>
      <c r="E34" s="11"/>
      <c r="F34" s="9" t="s">
        <v>102</v>
      </c>
      <c r="G34" s="12"/>
      <c r="H34" s="14"/>
      <c r="I34" s="14"/>
      <c r="J34" s="14"/>
      <c r="K34" s="14"/>
      <c r="L34" s="14"/>
      <c r="M34" s="14"/>
      <c r="N34" s="49"/>
      <c r="O34" s="49"/>
      <c r="P34" s="49"/>
      <c r="Q34" s="49"/>
      <c r="R34" s="49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57" t="s">
        <v>88</v>
      </c>
      <c r="B35" s="12">
        <v>10000.0</v>
      </c>
      <c r="C35" s="11"/>
      <c r="D35" s="28">
        <f>G35/C4</f>
        <v>0</v>
      </c>
      <c r="E35" s="11"/>
      <c r="F35" s="9" t="s">
        <v>88</v>
      </c>
      <c r="G35" s="12"/>
      <c r="H35" s="14"/>
      <c r="I35" s="14"/>
      <c r="J35" s="14"/>
      <c r="K35" s="14"/>
      <c r="L35" s="14"/>
      <c r="M35" s="14"/>
      <c r="N35" s="49"/>
      <c r="O35" s="49"/>
      <c r="P35" s="49"/>
      <c r="Q35" s="49"/>
      <c r="R35" s="49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13"/>
      <c r="B36" s="64"/>
      <c r="C36" s="13"/>
      <c r="D36" s="62"/>
      <c r="E36" s="13"/>
      <c r="F36" s="13"/>
      <c r="G36" s="13"/>
      <c r="H36" s="14"/>
      <c r="I36" s="14"/>
      <c r="J36" s="14"/>
      <c r="K36" s="14"/>
      <c r="L36" s="14"/>
      <c r="M36" s="14"/>
      <c r="N36" s="49"/>
      <c r="O36" s="49"/>
      <c r="P36" s="49"/>
      <c r="Q36" s="49"/>
      <c r="R36" s="49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9" t="s">
        <v>90</v>
      </c>
      <c r="B37" s="15">
        <f>SUM(B34:B35)</f>
        <v>20000</v>
      </c>
      <c r="C37" s="45">
        <v>0.3</v>
      </c>
      <c r="D37" s="18">
        <f>SUM(D34:D35)</f>
        <v>0</v>
      </c>
      <c r="E37" s="11"/>
      <c r="F37" s="9" t="s">
        <v>90</v>
      </c>
      <c r="G37" s="15">
        <f>SUM(G34:G35)</f>
        <v>0</v>
      </c>
      <c r="H37" s="14"/>
      <c r="I37" s="14"/>
      <c r="J37" s="14"/>
      <c r="K37" s="14"/>
      <c r="L37" s="14"/>
      <c r="M37" s="14"/>
      <c r="N37" s="49"/>
      <c r="O37" s="49"/>
      <c r="P37" s="49"/>
      <c r="Q37" s="49"/>
      <c r="R37" s="49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11"/>
      <c r="B38" s="11"/>
      <c r="C38" s="11"/>
      <c r="D38" s="28"/>
      <c r="E38" s="11"/>
      <c r="F38" s="13"/>
      <c r="G38" s="12"/>
      <c r="H38" s="14"/>
      <c r="I38" s="14"/>
      <c r="J38" s="14"/>
      <c r="K38" s="14"/>
      <c r="L38" s="14"/>
      <c r="M38" s="14"/>
      <c r="N38" s="49"/>
      <c r="O38" s="49"/>
      <c r="P38" s="49"/>
      <c r="Q38" s="49"/>
      <c r="R38" s="49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53" t="s">
        <v>103</v>
      </c>
      <c r="E39" s="11"/>
      <c r="F39" s="63"/>
      <c r="H39" s="14"/>
      <c r="I39" s="14"/>
      <c r="J39" s="14"/>
      <c r="K39" s="14"/>
      <c r="L39" s="14"/>
      <c r="M39" s="14"/>
      <c r="N39" s="49"/>
      <c r="O39" s="49"/>
      <c r="P39" s="49"/>
      <c r="Q39" s="49"/>
      <c r="R39" s="49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11"/>
      <c r="B40" s="11"/>
      <c r="C40" s="55" t="s">
        <v>83</v>
      </c>
      <c r="D40" s="56" t="s">
        <v>84</v>
      </c>
      <c r="E40" s="11"/>
      <c r="F40" s="11"/>
      <c r="G40" s="43"/>
      <c r="H40" s="14"/>
      <c r="I40" s="14"/>
      <c r="J40" s="14"/>
      <c r="K40" s="14"/>
      <c r="L40" s="14"/>
      <c r="M40" s="14"/>
      <c r="N40" s="49"/>
      <c r="O40" s="49"/>
      <c r="P40" s="49"/>
      <c r="Q40" s="49"/>
      <c r="R40" s="49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9" t="s">
        <v>104</v>
      </c>
      <c r="B41" s="12">
        <v>100000.0</v>
      </c>
      <c r="C41" s="65">
        <v>0.1</v>
      </c>
      <c r="D41" s="18">
        <f>G42/C4</f>
        <v>-51999</v>
      </c>
      <c r="E41" s="11"/>
      <c r="F41" s="9" t="s">
        <v>105</v>
      </c>
      <c r="G41" s="66">
        <f>SUM(G12,G29,G37)</f>
        <v>52000</v>
      </c>
      <c r="H41" s="14"/>
      <c r="I41" s="14"/>
      <c r="J41" s="14"/>
      <c r="K41" s="14"/>
      <c r="L41" s="14"/>
      <c r="M41" s="14"/>
      <c r="N41" s="49"/>
      <c r="O41" s="49"/>
      <c r="P41" s="49"/>
      <c r="Q41" s="49"/>
      <c r="R41" s="49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11"/>
      <c r="B42" s="11"/>
      <c r="C42" s="11"/>
      <c r="D42" s="28"/>
      <c r="E42" s="11"/>
      <c r="F42" s="9" t="s">
        <v>106</v>
      </c>
      <c r="G42" s="66">
        <f>MINUS(C4,G41)</f>
        <v>-51999</v>
      </c>
      <c r="H42" s="14"/>
      <c r="I42" s="14"/>
      <c r="J42" s="14"/>
      <c r="K42" s="14"/>
      <c r="L42" s="14"/>
      <c r="M42" s="14"/>
      <c r="N42" s="49"/>
      <c r="O42" s="49"/>
      <c r="P42" s="49"/>
      <c r="Q42" s="49"/>
      <c r="R42" s="49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43"/>
      <c r="B43" s="43"/>
      <c r="C43" s="43"/>
      <c r="D43" s="67"/>
      <c r="E43" s="43"/>
      <c r="F43" s="43"/>
      <c r="G43" s="43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49"/>
      <c r="B44" s="49"/>
      <c r="C44" s="49"/>
      <c r="D44" s="6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49"/>
      <c r="B45" s="49"/>
      <c r="C45" s="49"/>
      <c r="D45" s="68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49"/>
      <c r="B46" s="49"/>
      <c r="C46" s="49"/>
      <c r="D46" s="6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49"/>
      <c r="B47" s="49"/>
      <c r="C47" s="49"/>
      <c r="D47" s="6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49"/>
      <c r="B48" s="49"/>
      <c r="C48" s="49"/>
      <c r="D48" s="6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49"/>
      <c r="B49" s="49"/>
      <c r="C49" s="49"/>
      <c r="D49" s="6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49"/>
      <c r="B50" s="49"/>
      <c r="C50" s="49"/>
      <c r="D50" s="6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49"/>
      <c r="B51" s="49"/>
      <c r="C51" s="49"/>
      <c r="D51" s="6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49"/>
      <c r="B52" s="49"/>
      <c r="C52" s="49"/>
      <c r="D52" s="6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49"/>
      <c r="B53" s="49"/>
      <c r="C53" s="49"/>
      <c r="D53" s="6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49"/>
      <c r="B54" s="49"/>
      <c r="C54" s="49"/>
      <c r="D54" s="68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49"/>
      <c r="B55" s="49"/>
      <c r="C55" s="49"/>
      <c r="D55" s="6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49"/>
      <c r="B56" s="49"/>
      <c r="C56" s="49"/>
      <c r="D56" s="6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49"/>
      <c r="B57" s="49"/>
      <c r="C57" s="49"/>
      <c r="D57" s="6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49"/>
      <c r="B58" s="49"/>
      <c r="C58" s="49"/>
      <c r="D58" s="6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49"/>
      <c r="B59" s="49"/>
      <c r="C59" s="49"/>
      <c r="D59" s="6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49"/>
      <c r="B60" s="49"/>
      <c r="C60" s="49"/>
      <c r="D60" s="6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49"/>
      <c r="B61" s="49"/>
      <c r="C61" s="49"/>
      <c r="D61" s="6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49"/>
      <c r="B62" s="49"/>
      <c r="C62" s="49"/>
      <c r="D62" s="6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49"/>
      <c r="B63" s="49"/>
      <c r="C63" s="49"/>
      <c r="D63" s="6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49"/>
      <c r="B64" s="49"/>
      <c r="C64" s="49"/>
      <c r="D64" s="6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49"/>
      <c r="B65" s="49"/>
      <c r="C65" s="49"/>
      <c r="D65" s="6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49"/>
      <c r="B66" s="49"/>
      <c r="C66" s="49"/>
      <c r="D66" s="6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49"/>
      <c r="B67" s="49"/>
      <c r="C67" s="49"/>
      <c r="D67" s="6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49"/>
      <c r="B68" s="49"/>
      <c r="C68" s="49"/>
      <c r="D68" s="6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49"/>
      <c r="B69" s="49"/>
      <c r="C69" s="49"/>
      <c r="D69" s="6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49"/>
      <c r="B70" s="49"/>
      <c r="C70" s="49"/>
      <c r="D70" s="6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49"/>
      <c r="B71" s="49"/>
      <c r="C71" s="49"/>
      <c r="D71" s="6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49"/>
      <c r="B72" s="49"/>
      <c r="C72" s="49"/>
      <c r="D72" s="68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49"/>
      <c r="B73" s="49"/>
      <c r="C73" s="49"/>
      <c r="D73" s="6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49"/>
      <c r="B74" s="49"/>
      <c r="C74" s="49"/>
      <c r="D74" s="6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49"/>
      <c r="B75" s="49"/>
      <c r="C75" s="49"/>
      <c r="D75" s="68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49"/>
      <c r="B76" s="49"/>
      <c r="C76" s="49"/>
      <c r="D76" s="68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49"/>
      <c r="B77" s="49"/>
      <c r="C77" s="49"/>
      <c r="D77" s="68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49"/>
      <c r="B78" s="49"/>
      <c r="C78" s="49"/>
      <c r="D78" s="68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49"/>
      <c r="B79" s="49"/>
      <c r="C79" s="49"/>
      <c r="D79" s="68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49"/>
      <c r="B80" s="49"/>
      <c r="C80" s="49"/>
      <c r="D80" s="68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49"/>
      <c r="B81" s="49"/>
      <c r="C81" s="49"/>
      <c r="D81" s="68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49"/>
      <c r="B82" s="49"/>
      <c r="C82" s="49"/>
      <c r="D82" s="6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49"/>
      <c r="B83" s="49"/>
      <c r="C83" s="49"/>
      <c r="D83" s="68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49"/>
      <c r="B84" s="49"/>
      <c r="C84" s="49"/>
      <c r="D84" s="68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49"/>
      <c r="B85" s="49"/>
      <c r="C85" s="49"/>
      <c r="D85" s="68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49"/>
      <c r="B86" s="49"/>
      <c r="C86" s="49"/>
      <c r="D86" s="68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49"/>
      <c r="B87" s="49"/>
      <c r="C87" s="49"/>
      <c r="D87" s="6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49"/>
      <c r="B88" s="49"/>
      <c r="C88" s="49"/>
      <c r="D88" s="6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49"/>
      <c r="B89" s="49"/>
      <c r="C89" s="49"/>
      <c r="D89" s="6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49"/>
      <c r="B90" s="49"/>
      <c r="C90" s="49"/>
      <c r="D90" s="6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69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69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69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69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69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69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69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69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69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69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69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69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69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69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69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4"/>
      <c r="D106" s="69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4"/>
      <c r="D107" s="69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69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69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69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69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4"/>
      <c r="D112" s="69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4"/>
      <c r="D113" s="69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69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69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69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69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69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69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69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69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69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69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69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69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69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69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69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69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69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69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69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69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69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69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69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69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69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69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69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69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69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69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69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69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69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69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69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69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69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69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69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69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69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69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69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69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69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69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69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69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69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69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69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69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69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69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69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69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69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69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69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69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69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69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69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69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69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69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69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69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69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69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69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69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69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69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69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69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69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69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69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69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69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69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69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69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69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69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69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69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69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69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69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69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69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69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69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69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69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69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69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69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69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69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69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69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69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69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69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69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69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69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69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69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69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69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69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69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69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69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69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69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69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69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69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69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69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69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69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69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69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32:D32"/>
    <mergeCell ref="F32:G32"/>
    <mergeCell ref="A39:D39"/>
    <mergeCell ref="F39:G39"/>
    <mergeCell ref="A3:F3"/>
    <mergeCell ref="F4:G4"/>
    <mergeCell ref="A5:D5"/>
    <mergeCell ref="F5:G5"/>
    <mergeCell ref="A14:D14"/>
    <mergeCell ref="F14:G14"/>
    <mergeCell ref="A1:G2"/>
  </mergeCells>
  <printOptions gridLines="1" horizontalCentered="1"/>
  <pageMargins bottom="0.75" footer="0.0" header="0.0" left="0.7" right="0.7" top="0.75"/>
  <pageSetup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7.75"/>
    <col customWidth="1" min="2" max="2" width="12.63"/>
    <col customWidth="1" min="3" max="3" width="13.88"/>
    <col customWidth="1" min="4" max="4" width="13.5"/>
    <col customWidth="1" min="5" max="6" width="12.63"/>
  </cols>
  <sheetData>
    <row r="1" ht="15.75" customHeight="1">
      <c r="A1" s="3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5.75" customHeight="1">
      <c r="H2" s="2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5.75" customHeight="1">
      <c r="A3" s="5" t="s">
        <v>1</v>
      </c>
      <c r="G3" s="6" t="s">
        <v>2</v>
      </c>
      <c r="H3" s="2"/>
      <c r="I3" s="2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5.75" customHeight="1">
      <c r="A4" s="9"/>
      <c r="B4" s="11"/>
      <c r="C4" s="11"/>
      <c r="D4" s="9"/>
      <c r="E4" s="12"/>
      <c r="F4" s="11"/>
      <c r="G4" s="9"/>
      <c r="H4" s="48"/>
      <c r="I4" s="48"/>
      <c r="J4" s="48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ht="15.75" customHeight="1">
      <c r="A5" s="9" t="s">
        <v>3</v>
      </c>
      <c r="B5" s="11">
        <v>100.0</v>
      </c>
      <c r="C5" s="11"/>
      <c r="D5" s="9" t="s">
        <v>4</v>
      </c>
      <c r="E5" s="12">
        <v>100000.0</v>
      </c>
      <c r="F5" s="11"/>
      <c r="G5" s="70" t="s">
        <v>12</v>
      </c>
      <c r="H5" s="48"/>
      <c r="I5" s="48"/>
      <c r="J5" s="48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ht="15.75" customHeight="1">
      <c r="A6" s="9" t="s">
        <v>6</v>
      </c>
      <c r="B6" s="12">
        <v>100000.0</v>
      </c>
      <c r="C6" s="11"/>
      <c r="D6" s="9" t="s">
        <v>7</v>
      </c>
      <c r="E6" s="12">
        <v>1000000.0</v>
      </c>
      <c r="F6" s="11"/>
      <c r="G6" s="14"/>
      <c r="H6" s="48"/>
      <c r="I6" s="48"/>
      <c r="J6" s="48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15.75" customHeight="1">
      <c r="A7" s="9" t="s">
        <v>107</v>
      </c>
      <c r="B7" s="12">
        <v>100000.0</v>
      </c>
      <c r="C7" s="18">
        <f>B7/B6</f>
        <v>1</v>
      </c>
      <c r="D7" s="9" t="s">
        <v>9</v>
      </c>
      <c r="E7" s="15">
        <f>SUM(E8,E9)</f>
        <v>4534</v>
      </c>
      <c r="F7" s="15">
        <f>B7-(B8+E6+E5)</f>
        <v>-1246490</v>
      </c>
      <c r="G7" s="71">
        <f>B9</f>
        <v>2.4649</v>
      </c>
      <c r="H7" s="48"/>
      <c r="I7" s="48"/>
      <c r="J7" s="48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ht="15.75" customHeight="1">
      <c r="A8" s="9" t="s">
        <v>10</v>
      </c>
      <c r="B8" s="15">
        <f>SUM(B21,B24:B25,B26:B34)</f>
        <v>246490</v>
      </c>
      <c r="C8" s="11"/>
      <c r="D8" s="9" t="s">
        <v>11</v>
      </c>
      <c r="E8" s="12">
        <v>39000.0</v>
      </c>
      <c r="F8" s="11"/>
      <c r="H8" s="48"/>
      <c r="I8" s="48"/>
      <c r="J8" s="48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ht="15.75" customHeight="1">
      <c r="A9" s="9" t="s">
        <v>12</v>
      </c>
      <c r="B9" s="18">
        <f>B8/B7</f>
        <v>2.4649</v>
      </c>
      <c r="C9" s="11"/>
      <c r="D9" s="9" t="s">
        <v>13</v>
      </c>
      <c r="E9" s="12">
        <v>-34466.0</v>
      </c>
      <c r="F9" s="15">
        <f>MINUS(E7,E8)</f>
        <v>-34466</v>
      </c>
      <c r="G9" s="14"/>
      <c r="H9" s="48"/>
      <c r="I9" s="48"/>
      <c r="J9" s="48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15.75" customHeight="1">
      <c r="A10" s="9" t="s">
        <v>14</v>
      </c>
      <c r="B10" s="18">
        <v>0.5</v>
      </c>
      <c r="C10" s="11"/>
      <c r="D10" s="9"/>
      <c r="E10" s="11"/>
      <c r="F10" s="11"/>
      <c r="G10" s="14"/>
      <c r="H10" s="48"/>
      <c r="I10" s="48"/>
      <c r="J10" s="48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15.75" customHeight="1">
      <c r="A11" s="9" t="s">
        <v>16</v>
      </c>
      <c r="B11" s="12">
        <v>100000.0</v>
      </c>
      <c r="C11" s="18">
        <f>B11/B6</f>
        <v>1</v>
      </c>
      <c r="D11" s="9" t="s">
        <v>17</v>
      </c>
      <c r="E11" s="15">
        <f>SUM(E6,E7)</f>
        <v>1004534</v>
      </c>
      <c r="F11" s="15">
        <f>SUM(B7-(B8+E5))</f>
        <v>-246490</v>
      </c>
      <c r="G11" s="48"/>
      <c r="H11" s="48"/>
      <c r="I11" s="48"/>
      <c r="J11" s="48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15.75" customHeight="1">
      <c r="A12" s="24"/>
      <c r="B12" s="24"/>
      <c r="C12" s="24"/>
      <c r="D12" s="24"/>
      <c r="E12" s="24"/>
      <c r="F12" s="24"/>
      <c r="G12" s="48"/>
      <c r="H12" s="48"/>
      <c r="I12" s="48"/>
      <c r="J12" s="48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15.75" customHeight="1">
      <c r="A13" s="27" t="s">
        <v>18</v>
      </c>
      <c r="B13" s="27" t="s">
        <v>19</v>
      </c>
      <c r="C13" s="27" t="s">
        <v>20</v>
      </c>
      <c r="D13" s="27" t="s">
        <v>21</v>
      </c>
      <c r="E13" s="27" t="s">
        <v>22</v>
      </c>
      <c r="F13" s="27" t="s">
        <v>23</v>
      </c>
      <c r="G13" s="48"/>
      <c r="H13" s="48"/>
      <c r="I13" s="48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ht="15.75" customHeight="1">
      <c r="A14" s="9"/>
      <c r="B14" s="9"/>
      <c r="C14" s="9"/>
      <c r="D14" s="9"/>
      <c r="E14" s="9"/>
      <c r="F14" s="9"/>
      <c r="G14" s="48"/>
      <c r="H14" s="48"/>
      <c r="I14" s="48"/>
      <c r="J14" s="48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15.75" customHeight="1">
      <c r="A15" s="9" t="s">
        <v>24</v>
      </c>
      <c r="G15" s="48"/>
      <c r="H15" s="48"/>
      <c r="I15" s="48"/>
      <c r="J15" s="48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15.75" customHeight="1">
      <c r="A16" s="9" t="s">
        <v>25</v>
      </c>
      <c r="B16" s="12">
        <v>10000.0</v>
      </c>
      <c r="C16" s="28">
        <f>B16/B7</f>
        <v>0.1</v>
      </c>
      <c r="D16" s="28">
        <v>0.16</v>
      </c>
      <c r="E16" s="28">
        <f t="shared" ref="E16:E19" si="1">MINUS(C16,D16)</f>
        <v>-0.06</v>
      </c>
      <c r="F16" s="29">
        <f t="shared" ref="F16:F19" si="2">E16*100</f>
        <v>-6</v>
      </c>
      <c r="G16" s="48"/>
      <c r="H16" s="48"/>
      <c r="I16" s="48"/>
      <c r="J16" s="48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t="15.75" customHeight="1">
      <c r="A17" s="9" t="s">
        <v>27</v>
      </c>
      <c r="B17" s="12">
        <v>100000.0</v>
      </c>
      <c r="C17" s="28">
        <f>B17/B7</f>
        <v>1</v>
      </c>
      <c r="D17" s="28">
        <v>0.09</v>
      </c>
      <c r="E17" s="28">
        <f t="shared" si="1"/>
        <v>0.91</v>
      </c>
      <c r="F17" s="29">
        <f t="shared" si="2"/>
        <v>91</v>
      </c>
      <c r="G17" s="48"/>
      <c r="H17" s="48"/>
      <c r="I17" s="48"/>
      <c r="J17" s="48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t="15.75" customHeight="1">
      <c r="A18" s="9" t="s">
        <v>28</v>
      </c>
      <c r="B18" s="12">
        <v>16490.0</v>
      </c>
      <c r="C18" s="28">
        <f>B18/B7</f>
        <v>0.1649</v>
      </c>
      <c r="D18" s="28">
        <v>0.025</v>
      </c>
      <c r="E18" s="28">
        <f t="shared" si="1"/>
        <v>0.1399</v>
      </c>
      <c r="F18" s="29">
        <f t="shared" si="2"/>
        <v>13.99</v>
      </c>
      <c r="G18" s="48"/>
      <c r="H18" s="48"/>
      <c r="I18" s="48"/>
      <c r="J18" s="48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t="15.75" customHeight="1">
      <c r="A19" s="9" t="s">
        <v>30</v>
      </c>
      <c r="B19" s="12">
        <v>10000.0</v>
      </c>
      <c r="C19" s="28">
        <f>B19/B7</f>
        <v>0.1</v>
      </c>
      <c r="D19" s="28">
        <v>0.025</v>
      </c>
      <c r="E19" s="28">
        <f t="shared" si="1"/>
        <v>0.075</v>
      </c>
      <c r="F19" s="29">
        <f t="shared" si="2"/>
        <v>7.5</v>
      </c>
      <c r="G19" s="48"/>
      <c r="H19" s="48"/>
      <c r="I19" s="48"/>
      <c r="J19" s="48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ht="15.75" customHeight="1">
      <c r="A20" s="13"/>
      <c r="B20" s="13"/>
      <c r="C20" s="13"/>
      <c r="D20" s="13"/>
      <c r="E20" s="13"/>
      <c r="F20" s="13"/>
      <c r="G20" s="72"/>
      <c r="H20" s="48"/>
      <c r="I20" s="48"/>
      <c r="J20" s="48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ht="15.75" customHeight="1">
      <c r="A21" s="16" t="s">
        <v>34</v>
      </c>
      <c r="B21" s="15">
        <f>SUM(B16:B19)</f>
        <v>136490</v>
      </c>
      <c r="C21" s="35">
        <f>B21/B7</f>
        <v>1.3649</v>
      </c>
      <c r="D21" s="18">
        <v>0.3</v>
      </c>
      <c r="E21" s="18">
        <f>MINUS(C21,D21)</f>
        <v>1.0649</v>
      </c>
      <c r="F21" s="36">
        <f>E21*100</f>
        <v>106.49</v>
      </c>
      <c r="G21" s="72"/>
      <c r="H21" s="48"/>
      <c r="I21" s="48"/>
      <c r="J21" s="4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ht="15.75" customHeight="1">
      <c r="A22" s="9"/>
      <c r="B22" s="9"/>
      <c r="C22" s="9"/>
      <c r="D22" s="9"/>
      <c r="E22" s="9"/>
      <c r="F22" s="9"/>
      <c r="G22" s="48"/>
      <c r="H22" s="48"/>
      <c r="I22" s="48"/>
      <c r="J22" s="48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15.75" customHeight="1">
      <c r="A23" s="9" t="s">
        <v>35</v>
      </c>
      <c r="G23" s="48"/>
      <c r="H23" s="48"/>
      <c r="I23" s="48"/>
      <c r="J23" s="48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15.75" customHeight="1">
      <c r="A24" s="9" t="s">
        <v>36</v>
      </c>
      <c r="B24" s="12">
        <v>10000.0</v>
      </c>
      <c r="C24" s="28">
        <f>B24/B7</f>
        <v>0.1</v>
      </c>
      <c r="D24" s="28">
        <v>0.07</v>
      </c>
      <c r="E24" s="28">
        <f t="shared" ref="E24:E34" si="3">MINUS(C24,D24)</f>
        <v>0.03</v>
      </c>
      <c r="F24" s="29">
        <f t="shared" ref="F24:F34" si="4">E24*100</f>
        <v>3</v>
      </c>
      <c r="G24" s="48"/>
      <c r="H24" s="48"/>
      <c r="I24" s="48"/>
      <c r="J24" s="48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15.75" customHeight="1">
      <c r="A25" s="9" t="s">
        <v>37</v>
      </c>
      <c r="B25" s="12">
        <v>10000.0</v>
      </c>
      <c r="C25" s="28">
        <f>B25/B7</f>
        <v>0.1</v>
      </c>
      <c r="D25" s="28">
        <v>0.05</v>
      </c>
      <c r="E25" s="28">
        <f t="shared" si="3"/>
        <v>0.05</v>
      </c>
      <c r="F25" s="29">
        <f t="shared" si="4"/>
        <v>5</v>
      </c>
      <c r="G25" s="48"/>
      <c r="H25" s="48"/>
      <c r="I25" s="48"/>
      <c r="J25" s="48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ht="15.75" customHeight="1">
      <c r="A26" s="9" t="s">
        <v>94</v>
      </c>
      <c r="B26" s="12">
        <v>10000.0</v>
      </c>
      <c r="C26" s="28">
        <f>B26/B7</f>
        <v>0.1</v>
      </c>
      <c r="D26" s="28">
        <v>0.04</v>
      </c>
      <c r="E26" s="28">
        <f t="shared" si="3"/>
        <v>0.06</v>
      </c>
      <c r="F26" s="29">
        <f t="shared" si="4"/>
        <v>6</v>
      </c>
      <c r="G26" s="48"/>
      <c r="H26" s="48"/>
      <c r="I26" s="48"/>
      <c r="J26" s="48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15.75" customHeight="1">
      <c r="A27" s="9" t="s">
        <v>93</v>
      </c>
      <c r="B27" s="12">
        <v>10000.0</v>
      </c>
      <c r="C27" s="28">
        <f>B27/B7</f>
        <v>0.1</v>
      </c>
      <c r="D27" s="28">
        <v>0.06</v>
      </c>
      <c r="E27" s="28">
        <f t="shared" si="3"/>
        <v>0.04</v>
      </c>
      <c r="F27" s="29">
        <f t="shared" si="4"/>
        <v>4</v>
      </c>
      <c r="G27" s="48"/>
      <c r="H27" s="48"/>
      <c r="I27" s="48"/>
      <c r="J27" s="48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ht="15.75" customHeight="1">
      <c r="A28" s="9" t="s">
        <v>41</v>
      </c>
      <c r="B28" s="12">
        <v>10000.0</v>
      </c>
      <c r="C28" s="28">
        <f>B28/B7</f>
        <v>0.1</v>
      </c>
      <c r="D28" s="28">
        <v>0.015</v>
      </c>
      <c r="E28" s="28">
        <f t="shared" si="3"/>
        <v>0.085</v>
      </c>
      <c r="F28" s="29">
        <f t="shared" si="4"/>
        <v>8.5</v>
      </c>
      <c r="G28" s="48"/>
      <c r="H28" s="48"/>
      <c r="I28" s="48"/>
      <c r="J28" s="48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ht="15.75" customHeight="1">
      <c r="A29" s="9" t="s">
        <v>95</v>
      </c>
      <c r="B29" s="12">
        <v>10000.0</v>
      </c>
      <c r="C29" s="28">
        <f>B29/B7</f>
        <v>0.1</v>
      </c>
      <c r="D29" s="28">
        <v>0.01</v>
      </c>
      <c r="E29" s="28">
        <f t="shared" si="3"/>
        <v>0.09</v>
      </c>
      <c r="F29" s="29">
        <f t="shared" si="4"/>
        <v>9</v>
      </c>
      <c r="G29" s="48"/>
      <c r="H29" s="48"/>
      <c r="I29" s="48"/>
      <c r="J29" s="48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ht="15.75" customHeight="1">
      <c r="A30" s="9" t="s">
        <v>46</v>
      </c>
      <c r="B30" s="12">
        <v>10000.0</v>
      </c>
      <c r="C30" s="28">
        <f>B30/B7</f>
        <v>0.1</v>
      </c>
      <c r="D30" s="28">
        <v>0.01</v>
      </c>
      <c r="E30" s="28">
        <f t="shared" si="3"/>
        <v>0.09</v>
      </c>
      <c r="F30" s="29">
        <f t="shared" si="4"/>
        <v>9</v>
      </c>
      <c r="G30" s="48"/>
      <c r="H30" s="48"/>
      <c r="I30" s="48"/>
      <c r="J30" s="48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ht="15.75" customHeight="1">
      <c r="A31" s="9" t="s">
        <v>43</v>
      </c>
      <c r="B31" s="12">
        <v>10000.0</v>
      </c>
      <c r="C31" s="28">
        <f>B31/B7</f>
        <v>0.1</v>
      </c>
      <c r="D31" s="28">
        <v>0.01</v>
      </c>
      <c r="E31" s="28">
        <f t="shared" si="3"/>
        <v>0.09</v>
      </c>
      <c r="F31" s="29">
        <f t="shared" si="4"/>
        <v>9</v>
      </c>
      <c r="G31" s="48"/>
      <c r="H31" s="48"/>
      <c r="I31" s="48"/>
      <c r="J31" s="48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15.75" customHeight="1">
      <c r="A32" s="9" t="s">
        <v>49</v>
      </c>
      <c r="B32" s="12">
        <v>10000.0</v>
      </c>
      <c r="C32" s="28">
        <f>B32/B7</f>
        <v>0.1</v>
      </c>
      <c r="D32" s="28">
        <v>0.015</v>
      </c>
      <c r="E32" s="28">
        <f t="shared" si="3"/>
        <v>0.085</v>
      </c>
      <c r="F32" s="29">
        <f t="shared" si="4"/>
        <v>8.5</v>
      </c>
      <c r="G32" s="48"/>
      <c r="H32" s="48"/>
      <c r="I32" s="48"/>
      <c r="J32" s="48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ht="15.75" customHeight="1">
      <c r="A33" s="9" t="s">
        <v>108</v>
      </c>
      <c r="B33" s="12">
        <v>10000.0</v>
      </c>
      <c r="C33" s="28">
        <f t="shared" ref="C33:C34" si="5">B33/B7</f>
        <v>0.1</v>
      </c>
      <c r="D33" s="28">
        <v>0.01</v>
      </c>
      <c r="E33" s="28">
        <f t="shared" si="3"/>
        <v>0.09</v>
      </c>
      <c r="F33" s="29">
        <f t="shared" si="4"/>
        <v>9</v>
      </c>
      <c r="G33" s="48"/>
      <c r="H33" s="48"/>
      <c r="I33" s="48"/>
      <c r="J33" s="48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ht="15.75" customHeight="1">
      <c r="A34" s="9" t="s">
        <v>45</v>
      </c>
      <c r="B34" s="12">
        <v>10000.0</v>
      </c>
      <c r="C34" s="28">
        <f t="shared" si="5"/>
        <v>0.04056959714</v>
      </c>
      <c r="D34" s="28">
        <v>0.01</v>
      </c>
      <c r="E34" s="28">
        <f t="shared" si="3"/>
        <v>0.03056959714</v>
      </c>
      <c r="F34" s="29">
        <f t="shared" si="4"/>
        <v>3.056959714</v>
      </c>
      <c r="G34" s="72"/>
      <c r="H34" s="48"/>
      <c r="I34" s="48"/>
      <c r="J34" s="48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ht="15.75" customHeight="1">
      <c r="A35" s="9"/>
      <c r="B35" s="9"/>
      <c r="C35" s="9"/>
      <c r="D35" s="9"/>
      <c r="E35" s="9"/>
      <c r="F35" s="9"/>
      <c r="G35" s="72"/>
      <c r="H35" s="48"/>
      <c r="I35" s="48"/>
      <c r="J35" s="48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ht="15.75" customHeight="1">
      <c r="A36" s="16" t="s">
        <v>53</v>
      </c>
      <c r="B36" s="15">
        <f>SUM(B24:B34)</f>
        <v>110000</v>
      </c>
      <c r="C36" s="35">
        <f>B36/B7</f>
        <v>1.1</v>
      </c>
      <c r="D36" s="18">
        <v>0.3</v>
      </c>
      <c r="E36" s="18">
        <f>MINUS(C36,D36)</f>
        <v>0.8</v>
      </c>
      <c r="F36" s="36">
        <f>E36*100</f>
        <v>80</v>
      </c>
      <c r="G36" s="72"/>
      <c r="H36" s="48"/>
      <c r="I36" s="48"/>
      <c r="J36" s="48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ht="15.75" customHeight="1">
      <c r="A37" s="9"/>
      <c r="B37" s="9"/>
      <c r="C37" s="9"/>
      <c r="D37" s="9"/>
      <c r="E37" s="9"/>
      <c r="F37" s="9"/>
      <c r="G37" s="48"/>
      <c r="H37" s="48"/>
      <c r="I37" s="48"/>
      <c r="J37" s="48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ht="15.75" customHeight="1">
      <c r="A38" s="9" t="s">
        <v>54</v>
      </c>
      <c r="G38" s="48"/>
      <c r="H38" s="48"/>
      <c r="I38" s="48"/>
      <c r="J38" s="48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ht="15.75" customHeight="1">
      <c r="A39" s="9" t="s">
        <v>4</v>
      </c>
      <c r="B39" s="12">
        <v>10000.0</v>
      </c>
      <c r="C39" s="28">
        <f>B39/B7</f>
        <v>0.1</v>
      </c>
      <c r="D39" s="11" t="s">
        <v>56</v>
      </c>
      <c r="E39" s="11" t="s">
        <v>57</v>
      </c>
      <c r="F39" s="29" t="s">
        <v>58</v>
      </c>
      <c r="G39" s="48"/>
      <c r="H39" s="48"/>
      <c r="I39" s="48"/>
      <c r="J39" s="48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ht="15.75" customHeight="1">
      <c r="A40" s="9" t="s">
        <v>7</v>
      </c>
      <c r="B40" s="12">
        <v>10000.0</v>
      </c>
      <c r="C40" s="28">
        <f>B40/B7</f>
        <v>0.1</v>
      </c>
      <c r="D40" s="11" t="s">
        <v>57</v>
      </c>
      <c r="E40" s="11" t="s">
        <v>57</v>
      </c>
      <c r="F40" s="29" t="s">
        <v>58</v>
      </c>
      <c r="G40" s="48"/>
      <c r="H40" s="48"/>
      <c r="I40" s="48"/>
      <c r="J40" s="48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ht="15.75" customHeight="1">
      <c r="A41" s="13"/>
      <c r="B41" s="13"/>
      <c r="C41" s="13"/>
      <c r="D41" s="13"/>
      <c r="E41" s="13"/>
      <c r="F41" s="13"/>
      <c r="G41" s="72"/>
      <c r="H41" s="48"/>
      <c r="I41" s="48"/>
      <c r="J41" s="48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ht="15.75" customHeight="1">
      <c r="A42" s="16" t="s">
        <v>62</v>
      </c>
      <c r="B42" s="15">
        <f>SUM(B39:B40)</f>
        <v>20000</v>
      </c>
      <c r="C42" s="35">
        <f>B42/B7</f>
        <v>0.2</v>
      </c>
      <c r="D42" s="18">
        <v>0.3</v>
      </c>
      <c r="E42" s="18">
        <f>MINUS(C42,D42)</f>
        <v>-0.1</v>
      </c>
      <c r="F42" s="29" t="s">
        <v>58</v>
      </c>
      <c r="G42" s="72"/>
      <c r="H42" s="48"/>
      <c r="I42" s="48"/>
      <c r="J42" s="48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ht="15.75" customHeight="1">
      <c r="A43" s="11"/>
      <c r="B43" s="11"/>
      <c r="C43" s="11"/>
      <c r="D43" s="11"/>
      <c r="E43" s="11"/>
      <c r="F43" s="11"/>
      <c r="G43" s="48"/>
      <c r="H43" s="48"/>
      <c r="I43" s="48"/>
      <c r="J43" s="48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ht="15.75" customHeight="1">
      <c r="A44" s="11"/>
      <c r="B44" s="11"/>
      <c r="C44" s="11"/>
      <c r="D44" s="11"/>
      <c r="E44" s="11" t="s">
        <v>63</v>
      </c>
      <c r="F44" s="73">
        <f>SUM(F21:F33)</f>
        <v>177.49</v>
      </c>
      <c r="G44" s="48"/>
      <c r="H44" s="48"/>
      <c r="I44" s="48"/>
      <c r="J44" s="48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ht="15.75" customHeight="1">
      <c r="A45" s="13"/>
      <c r="B45" s="13"/>
      <c r="C45" s="13"/>
      <c r="D45" s="13"/>
      <c r="E45" s="13"/>
      <c r="F45" s="43"/>
      <c r="G45" s="48"/>
      <c r="H45" s="48"/>
      <c r="I45" s="48"/>
      <c r="J45" s="48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ht="15.75" customHeight="1">
      <c r="A46" s="9" t="s">
        <v>64</v>
      </c>
      <c r="B46" s="9" t="s">
        <v>65</v>
      </c>
      <c r="C46" s="9" t="s">
        <v>66</v>
      </c>
      <c r="D46" s="9" t="s">
        <v>67</v>
      </c>
      <c r="E46" s="9" t="s">
        <v>68</v>
      </c>
      <c r="F46" s="13"/>
      <c r="G46" s="48"/>
      <c r="H46" s="48"/>
      <c r="I46" s="48"/>
      <c r="J46" s="48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ht="15.7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ht="15.7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ht="15.7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ht="15.7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ht="15.7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ht="15.7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ht="15.7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ht="15.7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ht="15.7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ht="15.7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ht="15.7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ht="15.7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ht="15.7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ht="15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ht="15.7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ht="15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ht="15.7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ht="15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ht="15.7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ht="15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ht="15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ht="15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ht="15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ht="15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ht="15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ht="15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G2"/>
    <mergeCell ref="A3:F3"/>
    <mergeCell ref="G7:G8"/>
    <mergeCell ref="A15:F15"/>
    <mergeCell ref="A23:F23"/>
    <mergeCell ref="A38:F38"/>
  </mergeCells>
  <drawing r:id="rId1"/>
</worksheet>
</file>